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744" activeTab="0"/>
  </bookViews>
  <sheets>
    <sheet name="10-ДЛХ" sheetId="1" r:id="rId1"/>
    <sheet name="Возмещение недоимок" sheetId="2" r:id="rId2"/>
    <sheet name="Slovar" sheetId="3" state="hidden" r:id="rId3"/>
  </sheets>
  <definedNames>
    <definedName name="_xlfn.COUNTIFS" hidden="1">#NAME?</definedName>
    <definedName name="_xlfn.IFERROR" hidden="1">#NAME?</definedName>
    <definedName name="LesCode">#REF!</definedName>
    <definedName name="LesName">#REF!</definedName>
    <definedName name="Z_30D30028_8A9B_4C03_833E_6C8EE166AA6C_.wvu.PrintArea" localSheetId="1" hidden="1">'Возмещение недоимок'!$A$1:$E$58</definedName>
    <definedName name="Z_30D30028_8A9B_4C03_833E_6C8EE166AA6C_.wvu.PrintTitles" localSheetId="1" hidden="1">'Возмещение недоимок'!$9:$10</definedName>
    <definedName name="ВидИспСорт">#REF!</definedName>
    <definedName name="ВидыИспользования">#REF!</definedName>
    <definedName name="_xlnm.Print_Titles" localSheetId="0">'10-ДЛХ'!$A:$C,'10-ДЛХ'!$14:$19</definedName>
    <definedName name="_xlnm.Print_Titles" localSheetId="1">'Возмещение недоимок'!$9:$10</definedName>
    <definedName name="Код">"R[1]C"</definedName>
    <definedName name="КодВидИсп">#REF!</definedName>
    <definedName name="КодВидИсп2">#REF!</definedName>
    <definedName name="_xlnm.Print_Area" localSheetId="0">'10-ДЛХ'!$A$3:$AB$63</definedName>
    <definedName name="_xlnm.Print_Area" localSheetId="1">'Возмещение недоимок'!$A$2:$E$58</definedName>
    <definedName name="список_орг">'Slovar'!$A$2:$A$8</definedName>
  </definedNames>
  <calcPr fullCalcOnLoad="1"/>
</workbook>
</file>

<file path=xl/sharedStrings.xml><?xml version="1.0" encoding="utf-8"?>
<sst xmlns="http://schemas.openxmlformats.org/spreadsheetml/2006/main" count="326" uniqueCount="261">
  <si>
    <t xml:space="preserve">Руководитель </t>
  </si>
  <si>
    <t>лок.код</t>
  </si>
  <si>
    <t>А</t>
  </si>
  <si>
    <t>Б</t>
  </si>
  <si>
    <t>В</t>
  </si>
  <si>
    <t>(подпись)</t>
  </si>
  <si>
    <t>Должностное лицо, ответственное за составление формы</t>
  </si>
  <si>
    <t>(должность)</t>
  </si>
  <si>
    <t>(дата составления документа)</t>
  </si>
  <si>
    <t>года</t>
  </si>
  <si>
    <t>всего</t>
  </si>
  <si>
    <t>40</t>
  </si>
  <si>
    <t>Наименование доходов</t>
  </si>
  <si>
    <t>фактически поступило в бюджет</t>
  </si>
  <si>
    <t>Доходы, направляемые в федеральный бюджет - всего</t>
  </si>
  <si>
    <t>х</t>
  </si>
  <si>
    <t>Итого</t>
  </si>
  <si>
    <t>по плану</t>
  </si>
  <si>
    <t>начислено</t>
  </si>
  <si>
    <r>
      <t xml:space="preserve">текущего года
</t>
    </r>
    <r>
      <rPr>
        <i/>
        <sz val="8"/>
        <rFont val="Arial"/>
        <family val="2"/>
      </rPr>
      <t>(нарастающим итогом)</t>
    </r>
  </si>
  <si>
    <t>из нее:
за отчетный месяц</t>
  </si>
  <si>
    <t>(месяц)</t>
  </si>
  <si>
    <t>(год)</t>
  </si>
  <si>
    <t>(номер контактного телефона
с указанием кода города)</t>
  </si>
  <si>
    <t>Протокол контроля</t>
  </si>
  <si>
    <t>за прошлые периоды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</si>
  <si>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г.Москва, ул. Пятницкая, д. 59/19</t>
    </r>
  </si>
  <si>
    <t>Г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</si>
  <si>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15-го числа месяца, следующего за отчетным периодом</t>
    </r>
  </si>
  <si>
    <t>ежемесячная</t>
  </si>
  <si>
    <t>Сведения о поступлении платы за использование лесов в бюджетную систему Российской Федерации</t>
  </si>
  <si>
    <t>№ п/п</t>
  </si>
  <si>
    <t>Наименование принимаемых мер</t>
  </si>
  <si>
    <t>Единица измерения</t>
  </si>
  <si>
    <t>Код
строки</t>
  </si>
  <si>
    <t>Формула</t>
  </si>
  <si>
    <t>Ошибка</t>
  </si>
  <si>
    <t>Сумма недоимки по платежам  - всего</t>
  </si>
  <si>
    <t>тыс.руб.</t>
  </si>
  <si>
    <t>Направлено уведомлений о нарушении сроков внесения платежей</t>
  </si>
  <si>
    <t>штук</t>
  </si>
  <si>
    <t>2</t>
  </si>
  <si>
    <t>5</t>
  </si>
  <si>
    <r>
      <rPr>
        <b/>
        <sz val="10"/>
        <rFont val="Arial"/>
        <family val="2"/>
      </rPr>
      <t>Обжалование действий судебного пристава</t>
    </r>
    <r>
      <rPr>
        <i/>
        <sz val="10"/>
        <rFont val="Arial"/>
        <family val="2"/>
      </rPr>
      <t xml:space="preserve">
   </t>
    </r>
    <r>
      <rPr>
        <b/>
        <i/>
        <sz val="10"/>
        <rFont val="Arial"/>
        <family val="2"/>
      </rPr>
      <t xml:space="preserve"> подано жалоб</t>
    </r>
  </si>
  <si>
    <r>
      <rPr>
        <b/>
        <i/>
        <sz val="10"/>
        <rFont val="Arial"/>
        <family val="2"/>
      </rPr>
      <t xml:space="preserve">    результат рассмотрения жалоб:</t>
    </r>
    <r>
      <rPr>
        <b/>
        <sz val="10"/>
        <rFont val="Arial"/>
        <family val="2"/>
      </rPr>
      <t xml:space="preserve">
       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удовлетворено</t>
    </r>
  </si>
  <si>
    <r>
      <t xml:space="preserve">         </t>
    </r>
    <r>
      <rPr>
        <i/>
        <sz val="10"/>
        <rFont val="Arial"/>
        <family val="2"/>
      </rPr>
      <t xml:space="preserve"> отказано</t>
    </r>
  </si>
  <si>
    <t xml:space="preserve"> (подпись)</t>
  </si>
  <si>
    <t>(расшифровка подписи)</t>
  </si>
  <si>
    <t>нарастающим итогом с начала года</t>
  </si>
  <si>
    <t>Руководитель</t>
  </si>
  <si>
    <t xml:space="preserve"> (дата составления документа)</t>
  </si>
  <si>
    <t xml:space="preserve"> (должность)</t>
  </si>
  <si>
    <t xml:space="preserve">Б       </t>
  </si>
  <si>
    <t>022020</t>
  </si>
  <si>
    <t xml:space="preserve">                - в судебные органы</t>
  </si>
  <si>
    <t>6</t>
  </si>
  <si>
    <t>6.1</t>
  </si>
  <si>
    <t>6.2</t>
  </si>
  <si>
    <t>6.3</t>
  </si>
  <si>
    <t>6.4</t>
  </si>
  <si>
    <t>6.5</t>
  </si>
  <si>
    <t xml:space="preserve">      в том числе:
                жалоба в порядке подчиненности</t>
  </si>
  <si>
    <t xml:space="preserve">            в том числе:
                - жалоба в порядке подчиненности</t>
  </si>
  <si>
    <t>Обращение в прокуратуру с целью оказания содействия по взысканию задолженности</t>
  </si>
  <si>
    <r>
      <t xml:space="preserve">Сумма просроченной задолженности, имеющей признаки нереальной к взысканию </t>
    </r>
    <r>
      <rPr>
        <b/>
        <u val="single"/>
        <sz val="10"/>
        <rFont val="Arial"/>
        <family val="2"/>
      </rPr>
      <t>за исключением</t>
    </r>
    <r>
      <rPr>
        <b/>
        <sz val="10"/>
        <rFont val="Arial"/>
        <family val="2"/>
      </rPr>
      <t xml:space="preserve"> задолженности, безнадежной к взысканию в соответствии со ст. 47.2 БК РФ</t>
    </r>
  </si>
  <si>
    <t>Федеральная служба судебных приставов</t>
  </si>
  <si>
    <t xml:space="preserve">                в судебные органы</t>
  </si>
  <si>
    <t xml:space="preserve">                в органы прокуратуры</t>
  </si>
  <si>
    <t xml:space="preserve">                - в органы прокуратуры</t>
  </si>
  <si>
    <r>
      <t>4</t>
    </r>
    <r>
      <rPr>
        <sz val="10"/>
        <color indexed="8"/>
        <rFont val="Arial"/>
        <family val="2"/>
      </rPr>
      <t xml:space="preserve">
4.1</t>
    </r>
  </si>
  <si>
    <r>
      <t>4.2.</t>
    </r>
    <r>
      <rPr>
        <b/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4.2.1</t>
    </r>
  </si>
  <si>
    <t>4.2.2</t>
  </si>
  <si>
    <t>исключены из ЕГРЮЛ или ЕГРИП по решению учредителей</t>
  </si>
  <si>
    <t>с даты образования задолженности прошло менее 5 лет</t>
  </si>
  <si>
    <t>иное</t>
  </si>
  <si>
    <t>исполнительное производство возбуждено БОЛЕЕ 5 ЛЕТ НАЗАД
и до настоящего времени НЕ ОКОНЧЕНО</t>
  </si>
  <si>
    <t>из них:
прокуратурой вынесено представление об устранении нарушений</t>
  </si>
  <si>
    <t>322020</t>
  </si>
  <si>
    <t>возбуждено исполнительное производство в отчетном году</t>
  </si>
  <si>
    <t xml:space="preserve">отказано в возбуждении исполнительного производства </t>
  </si>
  <si>
    <t>прочие решения ФССП</t>
  </si>
  <si>
    <t>окончено исполнительное производство
(из-за невозможности взыскать задолженность)</t>
  </si>
  <si>
    <t>ведется исполнительное производство
(возбуждено до 1 января отчетного года)</t>
  </si>
  <si>
    <t>Объем доходов на текущий финансовый год, доведенный главным администратором доходов,
тыс. руб.</t>
  </si>
  <si>
    <t>СПРАВОЧНО</t>
  </si>
  <si>
    <t>отражено фактических поступлений на отчетную дату в бюджетном отчете по форме 0503127, утвержденном приказом Минфина РФ от 28.12.2010 № 191н</t>
  </si>
  <si>
    <t>разница по фактическим поступлениям обусловлена:</t>
  </si>
  <si>
    <t>невыясненными поступлениями</t>
  </si>
  <si>
    <t>последний день поступления платежей</t>
  </si>
  <si>
    <t>в том числе:</t>
  </si>
  <si>
    <t>в том числе:
по которым числится недоимка</t>
  </si>
  <si>
    <t>из всего (гр. 12):</t>
  </si>
  <si>
    <t>задолженность, по которой ведется исполнительное производство в органах ФССП (общий срок ИП менее 5 лет)</t>
  </si>
  <si>
    <t>задолженность, имеющая признаки безнадежной к взысканию в соответствии со статьей 47.2 Бюджетного кодекса Российской Федерации</t>
  </si>
  <si>
    <t xml:space="preserve">из нее:
признанная безнадежной к взысканию (согласовано с Рослесхозом) </t>
  </si>
  <si>
    <t>СПРАВОЧНО:
безнадежная к взысканию задолженность, списанная после согласования с Рослесхозом, нарастающим итогом с начала года</t>
  </si>
  <si>
    <t>Сумма доходов,
направляемых в бюджет
за отчетный месяц,
тыс. руб.</t>
  </si>
  <si>
    <t>Сумма доходов,
 направляемых в бюджет
с начала года,
тыс. руб.</t>
  </si>
  <si>
    <t>053 1 11 05031 01 6000 120</t>
  </si>
  <si>
    <t>053 1 11 09041 01 6100 120</t>
  </si>
  <si>
    <t>053 1 13 02991 01 6000 130</t>
  </si>
  <si>
    <t>053 1 14 02013 01 6000 410</t>
  </si>
  <si>
    <t>053 1 14 02013 01 6000 440</t>
  </si>
  <si>
    <t>053 1 16 01071 01 0002 140</t>
  </si>
  <si>
    <t>053 1 16 01071 01 0009 140</t>
  </si>
  <si>
    <t>053 1 16 01071 01 9000 140</t>
  </si>
  <si>
    <t>053 1 16 01081 01 0025 140</t>
  </si>
  <si>
    <t>053 1 16 01081 01 0026 140</t>
  </si>
  <si>
    <t>053 1 16 01081 01 0028 140</t>
  </si>
  <si>
    <t>053 1 16 01081 01 0031 140</t>
  </si>
  <si>
    <t>053 1 16 01081 01 0032 140</t>
  </si>
  <si>
    <t>053 1 16 01081 01 0323 140</t>
  </si>
  <si>
    <t>053 1 16 01081 01 9000 140</t>
  </si>
  <si>
    <t>053 1 16 01191 01 9000 140</t>
  </si>
  <si>
    <t>штрафы, установленные главой 26 Уголовного кодекса Российской Федерации, за экологические преступления</t>
  </si>
  <si>
    <t>053 1 16 07010 01 9000 140</t>
  </si>
  <si>
    <t>053 1 16 07090 01 9000 140</t>
  </si>
  <si>
    <t>053 1 16 10012 01 9000 140</t>
  </si>
  <si>
    <t>053 1 16 10051 01 9000 140</t>
  </si>
  <si>
    <t>053 1 16 10071 01 9000 140</t>
  </si>
  <si>
    <t>053 1 16 10121 01 0001 140</t>
  </si>
  <si>
    <t>прочие поступления от использования имущества, находящегося в собственности Российской Федерации (за исключением имущества федеральных бюджетных и автономных учреждений, а также имущества федеральных государственных унитарных предприятий, в том числе казенных) (плата,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органами)</t>
  </si>
  <si>
    <t>прочие доходы от компенсации затрат федерального бюджета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</si>
  <si>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реализации имущества, находящегося в оперативном управлении федеральных учреждений (за исключением имущества федеральных бюджетных и автономных учреждений), в части реализации основных средств по указанному имуществу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</si>
  <si>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реализации имущества, находящегося в оперативном управлении федеральных учреждений (за исключением имущества федеральных бюджетных и автономных учреждений), в части реализации материальных запасов по указанному имуществу (федеральные государственные органы, Банк России, органы управления государственными внебюджетными фондами Российской Федерации)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</si>
  <si>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федеральным государственным органом, федеральным казенным учреждением, государственной корпорацией (иные штрафы)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</si>
  <si>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органом, федеральным казенным учреждением, Центральным банком Российской Федерации, государственной корпорацией (иные штрафы)</t>
  </si>
  <si>
    <t>возмещение  ущерба при возникновении страховых случаев, когда выгодоприобретателями выступают получатели средств федерального бюджета (иные штрафы)</t>
  </si>
  <si>
    <t>платежи в целях возмещения убытков, причиненных уклонением от заключения с федеральным государственным органом (федеральным казенным учреждением, государственной корпорацией) государственного контракта, а также иные денежные средства, подлежащие зачислению в федеральный бюджет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государственного контракта, финансируемого за счет средств Федерального дорожного фонда) (иные штрафы)</t>
  </si>
  <si>
    <t>платежи в целях возмещения ущерба при расторжении государственного контракта, заключенного с федеральным государственным органом (федеральным казенным учреждением, государственной корпорацией), в связи с односторонним отказом исполнителя (подрядчика) от его исполнения (за исключением государственного контракта, финансируемого за счет средств Федерального дорожного фонда) (иные штрафы)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</si>
  <si>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по нормативам, действовавшим в 2019 году (за исключением доходов, направляемых на формирование Федерального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</si>
  <si>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субъекта Российской Федерации по нормативам, действовавшим в 2019 году (задолженность по денежным взысканиям (штрафам) за нарушение законодательства Российской Федерации о пожарной безопасности)</t>
  </si>
  <si>
    <r>
      <t xml:space="preserve">административные штрафы, установленные </t>
    </r>
    <r>
      <rPr>
        <b/>
        <sz val="10"/>
        <rFont val="Arial"/>
        <family val="2"/>
      </rPr>
      <t xml:space="preserve">Главой 7 </t>
    </r>
    <r>
      <rPr>
        <sz val="10"/>
        <rFont val="Arial"/>
        <family val="2"/>
      </rPr>
      <t>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</t>
    </r>
    <r>
      <rPr>
        <b/>
        <i/>
        <sz val="10"/>
        <rFont val="Arial"/>
        <family val="2"/>
      </rPr>
      <t>штрафы за уничтожение или повреждение специальных знаков</t>
    </r>
    <r>
      <rPr>
        <sz val="10"/>
        <rFont val="Arial"/>
        <family val="2"/>
      </rPr>
      <t>)</t>
    </r>
  </si>
  <si>
    <r>
      <t xml:space="preserve">административные штрафы, установленные </t>
    </r>
    <r>
      <rPr>
        <b/>
        <sz val="10"/>
        <rFont val="Arial"/>
        <family val="2"/>
      </rPr>
      <t>Главой 7</t>
    </r>
    <r>
      <rPr>
        <sz val="10"/>
        <rFont val="Arial"/>
        <family val="2"/>
      </rPr>
      <t xml:space="preserve">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</t>
    </r>
    <r>
      <rPr>
        <b/>
        <i/>
        <sz val="10"/>
        <rFont val="Arial"/>
        <family val="2"/>
      </rPr>
      <t>штрафы за самовольное занятие лесных участков</t>
    </r>
    <r>
      <rPr>
        <sz val="10"/>
        <rFont val="Arial"/>
        <family val="2"/>
      </rPr>
      <t>)</t>
    </r>
  </si>
  <si>
    <r>
      <t xml:space="preserve">административные штрафы, установленные </t>
    </r>
    <r>
      <rPr>
        <b/>
        <sz val="10"/>
        <rFont val="Arial"/>
        <family val="2"/>
      </rPr>
      <t>Главой 7</t>
    </r>
    <r>
      <rPr>
        <sz val="10"/>
        <rFont val="Arial"/>
        <family val="2"/>
      </rPr>
      <t xml:space="preserve">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</t>
    </r>
    <r>
      <rPr>
        <b/>
        <i/>
        <sz val="10"/>
        <rFont val="Arial"/>
        <family val="2"/>
      </rPr>
      <t>иные штрафы</t>
    </r>
    <r>
      <rPr>
        <sz val="10"/>
        <rFont val="Arial"/>
        <family val="2"/>
      </rPr>
      <t>)</t>
    </r>
  </si>
  <si>
    <r>
      <t xml:space="preserve">административные штрафы, установленные </t>
    </r>
    <r>
      <rPr>
        <b/>
        <sz val="10"/>
        <rFont val="Arial"/>
        <family val="2"/>
      </rPr>
      <t>Главой 8</t>
    </r>
    <r>
      <rPr>
        <sz val="10"/>
        <rFont val="Arial"/>
        <family val="2"/>
      </rPr>
      <t xml:space="preserve">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</t>
    </r>
    <r>
      <rPr>
        <b/>
        <i/>
        <sz val="10"/>
        <rFont val="Arial"/>
        <family val="2"/>
      </rPr>
      <t>штрафы за нарушение правил использования лесов</t>
    </r>
    <r>
      <rPr>
        <sz val="10"/>
        <rFont val="Arial"/>
        <family val="2"/>
      </rPr>
      <t>)</t>
    </r>
  </si>
  <si>
    <r>
      <t xml:space="preserve">административные штрафы, установленные </t>
    </r>
    <r>
      <rPr>
        <b/>
        <sz val="10"/>
        <rFont val="Arial"/>
        <family val="2"/>
      </rPr>
      <t>Главой 8</t>
    </r>
    <r>
      <rPr>
        <sz val="10"/>
        <rFont val="Arial"/>
        <family val="2"/>
      </rPr>
      <t xml:space="preserve">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</t>
    </r>
    <r>
      <rPr>
        <b/>
        <i/>
        <sz val="10"/>
        <rFont val="Arial"/>
        <family val="2"/>
      </rPr>
      <t>штрафы за самовольное использование лесов, нарушение правил использования лесов для ведения сельского хозяйства, уничтожение лесных ресурсов</t>
    </r>
    <r>
      <rPr>
        <sz val="10"/>
        <rFont val="Arial"/>
        <family val="2"/>
      </rPr>
      <t>)</t>
    </r>
  </si>
  <si>
    <r>
      <t xml:space="preserve">административные штрафы, установленные </t>
    </r>
    <r>
      <rPr>
        <b/>
        <sz val="10"/>
        <rFont val="Arial"/>
        <family val="2"/>
      </rPr>
      <t>Главой 8</t>
    </r>
    <r>
      <rPr>
        <sz val="10"/>
        <rFont val="Arial"/>
        <family val="2"/>
      </rPr>
      <t xml:space="preserve">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</t>
    </r>
    <r>
      <rPr>
        <b/>
        <i/>
        <sz val="10"/>
        <rFont val="Arial"/>
        <family val="2"/>
      </rPr>
      <t>штрафы за незаконную рубку, повреждение лесных насаждений или самовольное выкапывание в лесах деревьев, кустарников, лиан</t>
    </r>
    <r>
      <rPr>
        <sz val="10"/>
        <rFont val="Arial"/>
        <family val="2"/>
      </rPr>
      <t>)</t>
    </r>
  </si>
  <si>
    <r>
      <t xml:space="preserve">административные штрафы, установленные </t>
    </r>
    <r>
      <rPr>
        <b/>
        <sz val="10"/>
        <rFont val="Arial"/>
        <family val="2"/>
      </rPr>
      <t>Главой 8</t>
    </r>
    <r>
      <rPr>
        <sz val="10"/>
        <rFont val="Arial"/>
        <family val="2"/>
      </rPr>
      <t xml:space="preserve">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</t>
    </r>
    <r>
      <rPr>
        <b/>
        <i/>
        <sz val="10"/>
        <rFont val="Arial"/>
        <family val="2"/>
      </rPr>
      <t>штрафы за нарушение правил санитарной безопасности в лесах</t>
    </r>
    <r>
      <rPr>
        <sz val="10"/>
        <rFont val="Arial"/>
        <family val="2"/>
      </rPr>
      <t>)</t>
    </r>
  </si>
  <si>
    <r>
      <t xml:space="preserve">административные штрафы, установленные </t>
    </r>
    <r>
      <rPr>
        <b/>
        <sz val="10"/>
        <rFont val="Arial"/>
        <family val="2"/>
      </rPr>
      <t>Главой 8</t>
    </r>
    <r>
      <rPr>
        <sz val="10"/>
        <rFont val="Arial"/>
        <family val="2"/>
      </rPr>
      <t xml:space="preserve">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</t>
    </r>
    <r>
      <rPr>
        <b/>
        <i/>
        <sz val="10"/>
        <rFont val="Arial"/>
        <family val="2"/>
      </rPr>
      <t>штрафы за нарушение правил пожарной безопасности в лесах</t>
    </r>
    <r>
      <rPr>
        <sz val="10"/>
        <rFont val="Arial"/>
        <family val="2"/>
      </rPr>
      <t>)</t>
    </r>
  </si>
  <si>
    <r>
      <t xml:space="preserve">административные штрафы, установленные </t>
    </r>
    <r>
      <rPr>
        <b/>
        <sz val="10"/>
        <rFont val="Arial"/>
        <family val="2"/>
      </rPr>
      <t>Главой 8</t>
    </r>
    <r>
      <rPr>
        <sz val="10"/>
        <rFont val="Arial"/>
        <family val="2"/>
      </rPr>
      <t xml:space="preserve">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</t>
    </r>
    <r>
      <rPr>
        <b/>
        <i/>
        <sz val="10"/>
        <rFont val="Arial"/>
        <family val="2"/>
      </rPr>
      <t>штрафы за невыполнение мероприятий, предусмотренных сводным планом тушения лесных пожаров на территории субъекта Российской Федерации</t>
    </r>
    <r>
      <rPr>
        <sz val="10"/>
        <rFont val="Arial"/>
        <family val="2"/>
      </rPr>
      <t>)</t>
    </r>
  </si>
  <si>
    <r>
      <t xml:space="preserve">административные штрафы, установленные </t>
    </r>
    <r>
      <rPr>
        <b/>
        <sz val="10"/>
        <rFont val="Arial"/>
        <family val="2"/>
      </rPr>
      <t>Главой 8</t>
    </r>
    <r>
      <rPr>
        <sz val="10"/>
        <rFont val="Arial"/>
        <family val="2"/>
      </rPr>
      <t xml:space="preserve">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</t>
    </r>
    <r>
      <rPr>
        <b/>
        <i/>
        <sz val="10"/>
        <rFont val="Arial"/>
        <family val="2"/>
      </rPr>
      <t>иные штрафы</t>
    </r>
    <r>
      <rPr>
        <sz val="10"/>
        <rFont val="Arial"/>
        <family val="2"/>
      </rPr>
      <t>)</t>
    </r>
  </si>
  <si>
    <r>
      <t>административные штрафы, установленные</t>
    </r>
    <r>
      <rPr>
        <b/>
        <sz val="10"/>
        <rFont val="Arial"/>
        <family val="2"/>
      </rPr>
      <t xml:space="preserve"> Главой 19 </t>
    </r>
    <r>
      <rPr>
        <sz val="10"/>
        <rFont val="Arial"/>
        <family val="2"/>
      </rPr>
      <t>Кодекса Российской Федерации об административных правонарушениях, за административные правонарушения против порядка управления,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</t>
    </r>
    <r>
      <rPr>
        <b/>
        <i/>
        <sz val="10"/>
        <rFont val="Arial"/>
        <family val="2"/>
      </rPr>
      <t>иные штрафы</t>
    </r>
    <r>
      <rPr>
        <sz val="10"/>
        <rFont val="Arial"/>
        <family val="2"/>
      </rPr>
      <t>)</t>
    </r>
  </si>
  <si>
    <t>в том числе:
доходы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 (федеральные государственные органы, Банк России, органы управления государственными внебюджетными фондами Российской Федерации)</t>
  </si>
  <si>
    <t>Код класси-фикации доходов бюджетов Россий-ской Федера-ции</t>
  </si>
  <si>
    <t>Код
стр.</t>
  </si>
  <si>
    <t>Доходы, направляемые в бюджеты Российской Федерации - всего</t>
  </si>
  <si>
    <t>053 1 16 10128 01 0001 140**</t>
  </si>
  <si>
    <t>в том числе: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субъекта Российской Федерации по нормативам, действовавшим в 2019 году (задолженность по денежным взысканиям (штрафам) за нарушение законодательства Российской Федерации о пожарной безопасности)</t>
  </si>
  <si>
    <t>053 1 16 10123 01 0051 140</t>
  </si>
  <si>
    <t>053 1 16 11050 01 0000 140</t>
  </si>
  <si>
    <t>в том числе: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</si>
  <si>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Доходы, направляемые в местные бюджеты - всего</t>
  </si>
  <si>
    <t>50</t>
  </si>
  <si>
    <t>60</t>
  </si>
  <si>
    <t>по 
юриди-ческим лицам</t>
  </si>
  <si>
    <t>по
физи-ческим лицам</t>
  </si>
  <si>
    <t xml:space="preserve"> количество оснований,
шт.</t>
  </si>
  <si>
    <t>053 1 16 03126 01 0000 140</t>
  </si>
  <si>
    <t>гр.12&gt;=гр.13</t>
  </si>
  <si>
    <t>гр.16&gt;=гр.20</t>
  </si>
  <si>
    <t>гр.18&gt;=гр.19</t>
  </si>
  <si>
    <t>гр.20&gt;=гр.21+22+23</t>
  </si>
  <si>
    <t>гр.23&gt;=гр.24</t>
  </si>
  <si>
    <t>гр.12&gt;= гр.14+15</t>
  </si>
  <si>
    <t>Всего взыскано платежей ФССП в отчетном году</t>
  </si>
  <si>
    <t>(наименование территориального органа Федерального агентства лесного хозяйства)</t>
  </si>
  <si>
    <t>УникальныйКод</t>
  </si>
  <si>
    <t>КодОрганизацииЛокальный</t>
  </si>
  <si>
    <t>КодПодчиненнойОрганизацииЛокальный</t>
  </si>
  <si>
    <t>НаименованиеКраткое</t>
  </si>
  <si>
    <t>НаименованиеПолное</t>
  </si>
  <si>
    <t>62360</t>
  </si>
  <si>
    <t>175</t>
  </si>
  <si>
    <t>00</t>
  </si>
  <si>
    <t>ДЛХ по Центральному ФО</t>
  </si>
  <si>
    <t>ДЕПАРТАМЕНТ ЛЕСНОГО ХОЗЯЙСТВА ПО ЦЕНТРАЛЬНОМУ ФЕДЕРАЛЬНОМУ ОКРУГУ</t>
  </si>
  <si>
    <t>62340</t>
  </si>
  <si>
    <t>176</t>
  </si>
  <si>
    <t>ДЛХ по Северо-Западному ФО</t>
  </si>
  <si>
    <t>ДЕПАРТАМЕНТ ЛЕСНОГО ХОЗЯЙСТВА ПО СЕВЕРО-ЗАПАДНОМУ ФЕДЕРАЛЬНОМУ ОКРУГУ</t>
  </si>
  <si>
    <t>62400</t>
  </si>
  <si>
    <t>177</t>
  </si>
  <si>
    <t>ДЛХ по Южному ФО</t>
  </si>
  <si>
    <t>ДЕПАРТАМЕНТ ЛЕСНОГО ХОЗЯЙСТВА ПО ЮЖНОМУ ФЕДЕРАЛЬНОМУ ОКРУГУ</t>
  </si>
  <si>
    <t>62380</t>
  </si>
  <si>
    <t>178</t>
  </si>
  <si>
    <t>ДЛХ по Приволжскому ФО</t>
  </si>
  <si>
    <t>ДЕПАРТАМЕНТ ЛЕСНОГО ХОЗЯЙСТВА ПО ПРИВОЛЖСКОМУ ФЕДЕРАЛЬНОМУ ОКРУГУ</t>
  </si>
  <si>
    <t>62420</t>
  </si>
  <si>
    <t>179</t>
  </si>
  <si>
    <t>ДЛХ по Уральскому ФО</t>
  </si>
  <si>
    <t>ДЕПАРТАМЕНТ ЛЕСНОГО ХОЗЯЙСТВА ПО УРАЛЬСКОМУ ФЕДЕРАЛЬНОМУ ОКРУГУ</t>
  </si>
  <si>
    <t>62440</t>
  </si>
  <si>
    <t>180</t>
  </si>
  <si>
    <t>ДЛХ по Сибирскому ФО</t>
  </si>
  <si>
    <t>ДЕПАРТАМЕНТ ЛЕСНОГО ХОЗЯЙСТВА ПО СИБИРСКОМУ ФЕДЕРАЛЬНОМУ ОКРУГУ</t>
  </si>
  <si>
    <t>62460</t>
  </si>
  <si>
    <t>181</t>
  </si>
  <si>
    <t>ДЛХ по Дальневосточному ФО</t>
  </si>
  <si>
    <t>ДЕПАРТАМЕНТ ЛЕСНОГО ХОЗЯЙСТВА ПО ДАЛЬНЕВОСТОЧНОМУ ФЕДЕРАЛЬНОМУ ОКРУГУ</t>
  </si>
  <si>
    <t>гр.1</t>
  </si>
  <si>
    <t>Недоимка (задолженность),
тыс. руб.</t>
  </si>
  <si>
    <t>Должностное лицо,
ответственное за составление формы</t>
  </si>
  <si>
    <t>(номер контактного
 телефона с кодом города)</t>
  </si>
  <si>
    <t>стр.5000&gt;=стр.5020</t>
  </si>
  <si>
    <t>стр.5010&gt;=стр.5030</t>
  </si>
  <si>
    <t>3.1</t>
  </si>
  <si>
    <t>гр. 4 - гр. 5 = сумма граф 6-8 (ежеквартально)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</si>
  <si>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территориальные органы Федерального агентства лесного хозяйства</t>
    </r>
  </si>
  <si>
    <t>v1.0</t>
  </si>
  <si>
    <t>иные причины, 
(в случае наличия иных причин расхождения данных в отчетности необходимо представить пояснительную записку)</t>
  </si>
  <si>
    <t xml:space="preserve">Количество оснований для уплаты штрафов, вынесенных в соответствии с КоАП, 
шт. </t>
  </si>
  <si>
    <t>из всего:
просроченная задолженность, имеющая признаки нереальной к взысканию, в соответствии с законодательством Российской Федерации</t>
  </si>
  <si>
    <t>053 1 16 01081 01 0281 140*</t>
  </si>
  <si>
    <t>024</t>
  </si>
  <si>
    <t>* суммы, поступившие в федеральный бюджет в случае проведения административных расследований должностными лицами территориальных органов Рослесхоза, дела по которым рассматриваются судьями федеральных судов</t>
  </si>
  <si>
    <r>
      <t xml:space="preserve">административные штрафы, установленные </t>
    </r>
    <r>
      <rPr>
        <b/>
        <sz val="10"/>
        <rFont val="Arial"/>
        <family val="2"/>
      </rPr>
      <t>Главой 8</t>
    </r>
    <r>
      <rPr>
        <sz val="10"/>
        <rFont val="Arial"/>
        <family val="2"/>
      </rPr>
      <t xml:space="preserve">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судьями федеральных судов, должностными лицами федеральных государственных органов, учреждений, Центрального банка Российской Федерации </t>
    </r>
    <r>
      <rPr>
        <b/>
        <sz val="10"/>
        <rFont val="Arial"/>
        <family val="2"/>
      </rPr>
      <t>(штрафы за нарушение требований лесного законодательства об учете древесины и сделок с ней)</t>
    </r>
  </si>
  <si>
    <t>** суммы, начисленные до 1 января 2020 года в результате нарушения законодательства Российской Федерации о пожарной безопасности, поступающие в погашение задолженности в доход федерального бюджета по нормативам, действовавшим в 2019 году</t>
  </si>
  <si>
    <t>053 0 17 05010 01 6000 180</t>
  </si>
  <si>
    <t>038</t>
  </si>
  <si>
    <t>прочие неналоговые доходы федерального бюджета (федеральные государственные органы, Банк России, органы управления государственными внебюджетными фондами Российской Федерации)</t>
  </si>
  <si>
    <t>053 1 16 10128 01 0001 140***</t>
  </si>
  <si>
    <t>*** суммы, начисленные до 1 января 2020 года в результате нарушения законодательства Российской Федерации о пожарной безопасности, поступающие в погашение задолженности в доход бюджета субъекта Российской Федерации по нормативам, действовавшим в 2019 году</t>
  </si>
  <si>
    <t>010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</si>
  <si>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</si>
  <si>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</si>
  <si>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</si>
  <si>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</si>
  <si>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</si>
  <si>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</si>
  <si>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</si>
  <si>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</si>
  <si>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</si>
  <si>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</si>
  <si>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</si>
  <si>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</si>
  <si>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</si>
  <si>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</si>
  <si>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</si>
  <si>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</si>
  <si>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</si>
  <si>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</si>
  <si>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</si>
  <si>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</si>
  <si>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</si>
  <si>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</si>
  <si>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</si>
  <si>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</si>
  <si>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041</t>
  </si>
  <si>
    <t>051</t>
  </si>
  <si>
    <t>052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</si>
  <si>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</si>
  <si>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задолженность по организациям (ИП), исключенным из ЕГРЮЛ (ЕГРИП), не подлежащая списанию в соответствии со статьей 47.2 Бюджетного кодекса Российской Федерации</t>
  </si>
  <si>
    <t>исключены из ЕГРЮЛ или ЕГРИП по решению регистрирующего органа, не подлежащие списанию в соответствии со статьей 47.2 Бюджетного кодекса Российской Федерации</t>
  </si>
  <si>
    <t>Форма
10-ДЛХ</t>
  </si>
  <si>
    <t>Примечание:</t>
  </si>
  <si>
    <t>ИТОГО</t>
  </si>
  <si>
    <t>Раздел 2. Информация о мерах по возмещению задолженностей (недоимок) по платежам за использование лесов в федеральный бюджет</t>
  </si>
  <si>
    <t>Утверждена приказом Рослесхоза
от 06.05.2022 № 562</t>
  </si>
  <si>
    <t xml:space="preserve">Протокол контроля
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</si>
</sst>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 ;[Red]\-#,##0.0\ "/>
    <numFmt numFmtId="175" formatCode="#,##0_ ;[Red]\-#,##0\ "/>
    <numFmt numFmtId="176" formatCode="#,##0.00_ ;[Red]\-#,##0.00\ "/>
    <numFmt numFmtId="177" formatCode="#,##0.0"/>
    <numFmt numFmtId="178" formatCode="_(* #,##0_);_(* \(#,##0\);_(* &quot;-&quot;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#,##0.000_ ;[Red]\-#,##0.000\ "/>
    <numFmt numFmtId="201" formatCode="#,##0.0000_ ;[Red]\-#,##0.0000\ "/>
    <numFmt numFmtId="202" formatCode="#,##0.00000_ ;[Red]\-#,##0.00000\ "/>
    <numFmt numFmtId="203" formatCode="#,##0.000000_ ;[Red]\-#,##0.000000\ "/>
    <numFmt numFmtId="204" formatCode="#,##0.0000000_ ;[Red]\-#,##0.0000000\ "/>
    <numFmt numFmtId="205" formatCode="#,##0.00000000_ ;[Red]\-#,##0.00000000\ "/>
    <numFmt numFmtId="206" formatCode="#,##0.000000000_ ;[Red]\-#,##0.000000000\ "/>
    <numFmt numFmtId="207" formatCode="#,##0.0000000000_ ;[Red]\-#,##0.0000000000\ "/>
    <numFmt numFmtId="208" formatCode="#,##0.00000000000_ ;[Red]\-#,##0.00000000000\ "/>
    <numFmt numFmtId="209" formatCode="#,##0.000000000000_ ;[Red]\-#,##0.000000000000\ "/>
    <numFmt numFmtId="210" formatCode="#,##0.0000000000000_ ;[Red]\-#,##0.0000000000000\ "/>
    <numFmt numFmtId="211" formatCode="#,##0.00000000000000_ ;[Red]\-#,##0.00000000000000\ "/>
    <numFmt numFmtId="212" formatCode="#,##0.000000000000000_ ;[Red]\-#,##0.000000000000000\ "/>
    <numFmt numFmtId="213" formatCode="#,##0.0000000000000000_ ;[Red]\-#,##0.0000000000000000\ "/>
    <numFmt numFmtId="214" formatCode="#,##0.00000000000000000_ ;[Red]\-#,##0.00000000000000000\ "/>
    <numFmt numFmtId="215" formatCode="#,##0.000000000000000000_ ;[Red]\-#,##0.000000000000000000\ "/>
    <numFmt numFmtId="216" formatCode="#,##0.0000000000000000000_ ;[Red]\-#,##0.0000000000000000000\ 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4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rgb="FFFFFFF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Font="1">
      <alignment/>
      <protection/>
    </xf>
    <xf numFmtId="0" fontId="14" fillId="0" borderId="0" xfId="54" applyFont="1">
      <alignment/>
      <protection/>
    </xf>
    <xf numFmtId="0" fontId="2" fillId="0" borderId="0" xfId="62">
      <alignment/>
      <protection/>
    </xf>
    <xf numFmtId="0" fontId="2" fillId="0" borderId="0" xfId="62" applyBorder="1">
      <alignment/>
      <protection/>
    </xf>
    <xf numFmtId="0" fontId="2" fillId="0" borderId="0" xfId="62" applyAlignment="1">
      <alignment horizontal="center"/>
      <protection/>
    </xf>
    <xf numFmtId="0" fontId="2" fillId="0" borderId="0" xfId="62" applyAlignment="1">
      <alignment horizontal="right"/>
      <protection/>
    </xf>
    <xf numFmtId="0" fontId="3" fillId="32" borderId="0" xfId="53" applyFont="1" applyFill="1" applyBorder="1" applyAlignment="1">
      <alignment horizontal="center"/>
      <protection/>
    </xf>
    <xf numFmtId="49" fontId="16" fillId="32" borderId="0" xfId="53" applyNumberFormat="1" applyFont="1" applyFill="1" applyBorder="1" applyAlignment="1">
      <alignment horizontal="center"/>
      <protection/>
    </xf>
    <xf numFmtId="0" fontId="2" fillId="32" borderId="0" xfId="56" applyFont="1" applyFill="1">
      <alignment/>
      <protection/>
    </xf>
    <xf numFmtId="0" fontId="18" fillId="32" borderId="0" xfId="53" applyFont="1" applyFill="1" applyBorder="1" applyAlignment="1">
      <alignment horizontal="center" vertical="top" wrapText="1"/>
      <protection/>
    </xf>
    <xf numFmtId="0" fontId="4" fillId="32" borderId="0" xfId="53" applyFont="1" applyFill="1" applyBorder="1" applyAlignment="1">
      <alignment horizontal="center" vertical="top" wrapText="1"/>
      <protection/>
    </xf>
    <xf numFmtId="0" fontId="25" fillId="32" borderId="0" xfId="56" applyFont="1" applyFill="1">
      <alignment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0" fillId="32" borderId="0" xfId="0" applyFill="1" applyAlignment="1">
      <alignment/>
    </xf>
    <xf numFmtId="0" fontId="2" fillId="32" borderId="0" xfId="53" applyFill="1">
      <alignment/>
      <protection/>
    </xf>
    <xf numFmtId="0" fontId="7" fillId="32" borderId="0" xfId="53" applyFont="1" applyFill="1" applyBorder="1" applyAlignment="1">
      <alignment vertical="top" wrapText="1"/>
      <protection/>
    </xf>
    <xf numFmtId="0" fontId="4" fillId="32" borderId="0" xfId="53" applyFont="1" applyFill="1" applyBorder="1" applyAlignment="1" applyProtection="1">
      <alignment horizontal="center" vertical="top" wrapText="1"/>
      <protection/>
    </xf>
    <xf numFmtId="0" fontId="15" fillId="32" borderId="0" xfId="54" applyFont="1" applyFill="1" applyAlignment="1">
      <alignment horizontal="center"/>
      <protection/>
    </xf>
    <xf numFmtId="0" fontId="10" fillId="32" borderId="0" xfId="54" applyFont="1" applyFill="1" applyAlignment="1">
      <alignment horizontal="center"/>
      <protection/>
    </xf>
    <xf numFmtId="0" fontId="2" fillId="32" borderId="0" xfId="54" applyFill="1">
      <alignment/>
      <protection/>
    </xf>
    <xf numFmtId="0" fontId="2" fillId="32" borderId="0" xfId="54" applyFont="1" applyFill="1">
      <alignment/>
      <protection/>
    </xf>
    <xf numFmtId="0" fontId="2" fillId="32" borderId="0" xfId="54" applyFill="1" applyAlignment="1">
      <alignment horizontal="center" vertical="top" wrapText="1"/>
      <protection/>
    </xf>
    <xf numFmtId="0" fontId="2" fillId="32" borderId="0" xfId="54" applyFill="1" applyAlignment="1">
      <alignment horizontal="center" vertical="top"/>
      <protection/>
    </xf>
    <xf numFmtId="0" fontId="11" fillId="32" borderId="0" xfId="54" applyFont="1" applyFill="1" applyAlignment="1">
      <alignment horizontal="right"/>
      <protection/>
    </xf>
    <xf numFmtId="0" fontId="17" fillId="32" borderId="0" xfId="54" applyFont="1" applyFill="1" applyBorder="1" applyAlignment="1" applyProtection="1">
      <alignment horizontal="center"/>
      <protection/>
    </xf>
    <xf numFmtId="0" fontId="4" fillId="32" borderId="0" xfId="54" applyFont="1" applyFill="1" applyBorder="1" applyAlignment="1" applyProtection="1">
      <alignment horizontal="center" vertical="top" wrapText="1"/>
      <protection/>
    </xf>
    <xf numFmtId="0" fontId="5" fillId="32" borderId="0" xfId="54" applyFont="1" applyFill="1" applyAlignment="1">
      <alignment horizontal="center" vertical="center"/>
      <protection/>
    </xf>
    <xf numFmtId="0" fontId="5" fillId="32" borderId="0" xfId="54" applyFont="1" applyFill="1" applyAlignment="1">
      <alignment vertical="center"/>
      <protection/>
    </xf>
    <xf numFmtId="0" fontId="2" fillId="32" borderId="0" xfId="54" applyFill="1" applyBorder="1">
      <alignment/>
      <protection/>
    </xf>
    <xf numFmtId="0" fontId="6" fillId="32" borderId="0" xfId="54" applyFont="1" applyFill="1" applyBorder="1" applyAlignment="1">
      <alignment horizontal="left" wrapText="1"/>
      <protection/>
    </xf>
    <xf numFmtId="0" fontId="12" fillId="32" borderId="0" xfId="54" applyFont="1" applyFill="1" applyBorder="1">
      <alignment/>
      <protection/>
    </xf>
    <xf numFmtId="0" fontId="12" fillId="32" borderId="0" xfId="54" applyFont="1" applyFill="1">
      <alignment/>
      <protection/>
    </xf>
    <xf numFmtId="49" fontId="6" fillId="32" borderId="0" xfId="54" applyNumberFormat="1" applyFont="1" applyFill="1" applyBorder="1" applyAlignment="1" applyProtection="1">
      <alignment horizontal="right" wrapText="1"/>
      <protection/>
    </xf>
    <xf numFmtId="0" fontId="2" fillId="32" borderId="0" xfId="54" applyFont="1" applyFill="1" applyBorder="1" applyAlignment="1">
      <alignment vertical="center" wrapText="1"/>
      <protection/>
    </xf>
    <xf numFmtId="0" fontId="75" fillId="32" borderId="0" xfId="54" applyFont="1" applyFill="1">
      <alignment/>
      <protection/>
    </xf>
    <xf numFmtId="175" fontId="75" fillId="32" borderId="0" xfId="56" applyNumberFormat="1" applyFont="1" applyFill="1" applyAlignment="1">
      <alignment horizontal="center"/>
      <protection/>
    </xf>
    <xf numFmtId="0" fontId="4" fillId="32" borderId="10" xfId="54" applyFont="1" applyFill="1" applyBorder="1" applyAlignment="1">
      <alignment horizontal="center" vertical="center" wrapText="1"/>
      <protection/>
    </xf>
    <xf numFmtId="0" fontId="2" fillId="32" borderId="10" xfId="54" applyFont="1" applyFill="1" applyBorder="1" applyAlignment="1">
      <alignment horizontal="center"/>
      <protection/>
    </xf>
    <xf numFmtId="177" fontId="4" fillId="33" borderId="10" xfId="54" applyNumberFormat="1" applyFont="1" applyFill="1" applyBorder="1" applyAlignment="1" applyProtection="1">
      <alignment/>
      <protection/>
    </xf>
    <xf numFmtId="3" fontId="4" fillId="33" borderId="10" xfId="54" applyNumberFormat="1" applyFont="1" applyFill="1" applyBorder="1" applyAlignment="1" applyProtection="1">
      <alignment/>
      <protection/>
    </xf>
    <xf numFmtId="175" fontId="23" fillId="32" borderId="10" xfId="0" applyNumberFormat="1" applyFont="1" applyFill="1" applyBorder="1" applyAlignment="1" applyProtection="1">
      <alignment horizontal="right"/>
      <protection/>
    </xf>
    <xf numFmtId="177" fontId="4" fillId="32" borderId="11" xfId="54" applyNumberFormat="1" applyFont="1" applyFill="1" applyBorder="1" applyAlignment="1" applyProtection="1">
      <alignment/>
      <protection locked="0"/>
    </xf>
    <xf numFmtId="3" fontId="4" fillId="32" borderId="11" xfId="54" applyNumberFormat="1" applyFont="1" applyFill="1" applyBorder="1" applyAlignment="1" applyProtection="1">
      <alignment/>
      <protection locked="0"/>
    </xf>
    <xf numFmtId="174" fontId="4" fillId="33" borderId="11" xfId="54" applyNumberFormat="1" applyFont="1" applyFill="1" applyBorder="1" applyAlignment="1" applyProtection="1">
      <alignment/>
      <protection/>
    </xf>
    <xf numFmtId="0" fontId="14" fillId="32" borderId="0" xfId="54" applyFont="1" applyFill="1">
      <alignment/>
      <protection/>
    </xf>
    <xf numFmtId="0" fontId="4" fillId="32" borderId="0" xfId="54" applyFont="1" applyFill="1" applyBorder="1" applyAlignment="1" applyProtection="1">
      <alignment horizontal="left" vertical="top" wrapText="1"/>
      <protection/>
    </xf>
    <xf numFmtId="0" fontId="14" fillId="32" borderId="0" xfId="54" applyFont="1" applyFill="1" applyProtection="1">
      <alignment/>
      <protection/>
    </xf>
    <xf numFmtId="0" fontId="2" fillId="32" borderId="0" xfId="53" applyFont="1" applyFill="1" applyBorder="1" applyAlignment="1">
      <alignment/>
      <protection/>
    </xf>
    <xf numFmtId="0" fontId="2" fillId="32" borderId="0" xfId="54" applyFill="1" applyBorder="1" applyProtection="1">
      <alignment/>
      <protection/>
    </xf>
    <xf numFmtId="49" fontId="2" fillId="32" borderId="0" xfId="53" applyNumberFormat="1" applyFont="1" applyFill="1" applyBorder="1" applyAlignment="1" applyProtection="1">
      <alignment horizontal="center"/>
      <protection/>
    </xf>
    <xf numFmtId="0" fontId="2" fillId="32" borderId="0" xfId="54" applyFill="1" applyProtection="1">
      <alignment/>
      <protection/>
    </xf>
    <xf numFmtId="0" fontId="2" fillId="32" borderId="0" xfId="53" applyFont="1" applyFill="1">
      <alignment/>
      <protection/>
    </xf>
    <xf numFmtId="0" fontId="2" fillId="32" borderId="0" xfId="53" applyFont="1" applyFill="1" applyBorder="1" applyAlignment="1">
      <alignment vertical="top"/>
      <protection/>
    </xf>
    <xf numFmtId="0" fontId="2" fillId="32" borderId="0" xfId="53" applyFont="1" applyFill="1" applyBorder="1" applyAlignment="1" applyProtection="1">
      <alignment horizontal="center" vertical="top"/>
      <protection/>
    </xf>
    <xf numFmtId="0" fontId="2" fillId="32" borderId="0" xfId="53" applyFont="1" applyFill="1" applyBorder="1" applyAlignment="1">
      <alignment horizontal="center" vertical="top"/>
      <protection/>
    </xf>
    <xf numFmtId="0" fontId="2" fillId="32" borderId="0" xfId="54" applyFill="1" applyBorder="1" applyAlignment="1" applyProtection="1">
      <alignment horizontal="center"/>
      <protection/>
    </xf>
    <xf numFmtId="0" fontId="2" fillId="32" borderId="0" xfId="53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 applyProtection="1">
      <alignment/>
      <protection/>
    </xf>
    <xf numFmtId="0" fontId="7" fillId="32" borderId="0" xfId="54" applyFont="1" applyFill="1">
      <alignment/>
      <protection/>
    </xf>
    <xf numFmtId="0" fontId="7" fillId="32" borderId="0" xfId="54" applyFont="1" applyFill="1" applyProtection="1">
      <alignment/>
      <protection/>
    </xf>
    <xf numFmtId="49" fontId="26" fillId="32" borderId="0" xfId="55" applyNumberFormat="1" applyFont="1" applyFill="1" applyBorder="1" applyAlignment="1">
      <alignment horizontal="left"/>
      <protection/>
    </xf>
    <xf numFmtId="0" fontId="3" fillId="32" borderId="0" xfId="53" applyFont="1" applyFill="1" applyBorder="1" applyAlignment="1">
      <alignment horizontal="right"/>
      <protection/>
    </xf>
    <xf numFmtId="0" fontId="8" fillId="32" borderId="0" xfId="55" applyFont="1" applyFill="1" applyBorder="1" applyAlignment="1">
      <alignment horizontal="right" vertical="center" wrapText="1"/>
      <protection/>
    </xf>
    <xf numFmtId="0" fontId="2" fillId="32" borderId="0" xfId="62" applyFill="1">
      <alignment/>
      <protection/>
    </xf>
    <xf numFmtId="49" fontId="2" fillId="32" borderId="0" xfId="62" applyNumberFormat="1" applyFont="1" applyFill="1" applyAlignment="1">
      <alignment horizontal="center"/>
      <protection/>
    </xf>
    <xf numFmtId="0" fontId="4" fillId="32" borderId="0" xfId="55" applyFont="1" applyFill="1" applyBorder="1" applyAlignment="1" applyProtection="1">
      <alignment wrapText="1"/>
      <protection/>
    </xf>
    <xf numFmtId="0" fontId="5" fillId="32" borderId="0" xfId="62" applyFont="1" applyFill="1" applyAlignment="1">
      <alignment horizontal="center"/>
      <protection/>
    </xf>
    <xf numFmtId="0" fontId="8" fillId="32" borderId="0" xfId="62" applyFont="1" applyFill="1" applyAlignment="1">
      <alignment/>
      <protection/>
    </xf>
    <xf numFmtId="0" fontId="2" fillId="32" borderId="0" xfId="62" applyFont="1" applyFill="1" applyAlignment="1">
      <alignment horizontal="center"/>
      <protection/>
    </xf>
    <xf numFmtId="0" fontId="2" fillId="32" borderId="0" xfId="62" applyFont="1" applyFill="1" applyAlignment="1">
      <alignment horizontal="right"/>
      <protection/>
    </xf>
    <xf numFmtId="0" fontId="28" fillId="32" borderId="0" xfId="62" applyFont="1" applyFill="1" applyBorder="1" applyAlignment="1">
      <alignment vertical="top"/>
      <protection/>
    </xf>
    <xf numFmtId="0" fontId="2" fillId="32" borderId="0" xfId="62" applyFill="1" applyBorder="1" applyAlignment="1">
      <alignment horizontal="right"/>
      <protection/>
    </xf>
    <xf numFmtId="49" fontId="9" fillId="32" borderId="10" xfId="62" applyNumberFormat="1" applyFont="1" applyFill="1" applyBorder="1" applyAlignment="1">
      <alignment horizontal="center" wrapText="1"/>
      <protection/>
    </xf>
    <xf numFmtId="0" fontId="2" fillId="32" borderId="10" xfId="55" applyFont="1" applyFill="1" applyBorder="1" applyAlignment="1">
      <alignment horizontal="center" vertical="center" wrapText="1"/>
      <protection/>
    </xf>
    <xf numFmtId="175" fontId="24" fillId="33" borderId="10" xfId="55" applyNumberFormat="1" applyFont="1" applyFill="1" applyBorder="1" applyAlignment="1">
      <alignment horizontal="right" vertical="center"/>
      <protection/>
    </xf>
    <xf numFmtId="0" fontId="2" fillId="32" borderId="0" xfId="55" applyFont="1" applyFill="1" applyBorder="1" applyAlignment="1">
      <alignment horizontal="center" vertical="center"/>
      <protection/>
    </xf>
    <xf numFmtId="175" fontId="2" fillId="32" borderId="10" xfId="62" applyNumberFormat="1" applyFont="1" applyFill="1" applyBorder="1" applyAlignment="1" applyProtection="1">
      <alignment horizontal="right" wrapText="1"/>
      <protection locked="0"/>
    </xf>
    <xf numFmtId="0" fontId="2" fillId="32" borderId="10" xfId="55" applyFont="1" applyFill="1" applyBorder="1" applyAlignment="1">
      <alignment horizontal="center"/>
      <protection/>
    </xf>
    <xf numFmtId="175" fontId="2" fillId="34" borderId="10" xfId="62" applyNumberFormat="1" applyFont="1" applyFill="1" applyBorder="1" applyAlignment="1" applyProtection="1">
      <alignment horizontal="right" wrapText="1"/>
      <protection/>
    </xf>
    <xf numFmtId="0" fontId="2" fillId="32" borderId="0" xfId="62" applyFill="1" applyBorder="1">
      <alignment/>
      <protection/>
    </xf>
    <xf numFmtId="49" fontId="7" fillId="32" borderId="0" xfId="62" applyNumberFormat="1" applyFont="1" applyFill="1" applyBorder="1" applyAlignment="1">
      <alignment horizontal="center"/>
      <protection/>
    </xf>
    <xf numFmtId="0" fontId="7" fillId="32" borderId="0" xfId="62" applyFont="1" applyFill="1" applyBorder="1" applyAlignment="1">
      <alignment wrapText="1"/>
      <protection/>
    </xf>
    <xf numFmtId="0" fontId="7" fillId="32" borderId="0" xfId="62" applyFont="1" applyFill="1" applyBorder="1" applyAlignment="1">
      <alignment horizontal="center" wrapText="1"/>
      <protection/>
    </xf>
    <xf numFmtId="175" fontId="7" fillId="32" borderId="0" xfId="62" applyNumberFormat="1" applyFont="1" applyFill="1" applyBorder="1" applyAlignment="1">
      <alignment horizontal="right"/>
      <protection/>
    </xf>
    <xf numFmtId="0" fontId="2" fillId="32" borderId="0" xfId="62" applyFont="1" applyFill="1" applyBorder="1" applyAlignment="1">
      <alignment wrapText="1"/>
      <protection/>
    </xf>
    <xf numFmtId="0" fontId="2" fillId="32" borderId="0" xfId="62" applyFont="1" applyFill="1">
      <alignment/>
      <protection/>
    </xf>
    <xf numFmtId="0" fontId="2" fillId="32" borderId="0" xfId="55" applyFont="1" applyFill="1" applyBorder="1" applyAlignment="1">
      <alignment horizontal="center" vertical="top"/>
      <protection/>
    </xf>
    <xf numFmtId="49" fontId="2" fillId="32" borderId="0" xfId="55" applyNumberFormat="1" applyFont="1" applyFill="1" applyBorder="1" applyAlignment="1" applyProtection="1">
      <alignment wrapText="1"/>
      <protection/>
    </xf>
    <xf numFmtId="0" fontId="2" fillId="32" borderId="0" xfId="62" applyFill="1" applyAlignment="1">
      <alignment horizontal="center"/>
      <protection/>
    </xf>
    <xf numFmtId="0" fontId="2" fillId="32" borderId="0" xfId="62" applyFill="1" applyProtection="1">
      <alignment/>
      <protection/>
    </xf>
    <xf numFmtId="0" fontId="2" fillId="32" borderId="0" xfId="62" applyFill="1" applyBorder="1" applyProtection="1">
      <alignment/>
      <protection/>
    </xf>
    <xf numFmtId="0" fontId="27" fillId="32" borderId="0" xfId="55" applyFont="1" applyFill="1" applyBorder="1" applyAlignment="1" applyProtection="1">
      <alignment vertical="top"/>
      <protection/>
    </xf>
    <xf numFmtId="49" fontId="27" fillId="32" borderId="0" xfId="55" applyNumberFormat="1" applyFont="1" applyFill="1" applyBorder="1" applyAlignment="1" applyProtection="1">
      <alignment wrapText="1"/>
      <protection/>
    </xf>
    <xf numFmtId="0" fontId="7" fillId="32" borderId="0" xfId="55" applyFont="1" applyFill="1" applyBorder="1" applyAlignment="1">
      <alignment horizontal="center" vertical="top"/>
      <protection/>
    </xf>
    <xf numFmtId="0" fontId="7" fillId="32" borderId="0" xfId="55" applyFont="1" applyFill="1" applyBorder="1" applyAlignment="1">
      <alignment horizontal="right" vertical="top"/>
      <protection/>
    </xf>
    <xf numFmtId="0" fontId="4" fillId="32" borderId="0" xfId="54" applyFont="1" applyFill="1" applyBorder="1" applyAlignment="1">
      <alignment horizontal="left" vertical="top" wrapText="1"/>
      <protection/>
    </xf>
    <xf numFmtId="49" fontId="9" fillId="32" borderId="10" xfId="62" applyNumberFormat="1" applyFont="1" applyFill="1" applyBorder="1" applyAlignment="1">
      <alignment horizontal="center" vertical="center" wrapText="1"/>
      <protection/>
    </xf>
    <xf numFmtId="0" fontId="9" fillId="32" borderId="10" xfId="62" applyFont="1" applyFill="1" applyBorder="1" applyAlignment="1">
      <alignment horizontal="center" vertical="center" wrapText="1"/>
      <protection/>
    </xf>
    <xf numFmtId="0" fontId="9" fillId="32" borderId="10" xfId="62" applyFont="1" applyFill="1" applyBorder="1" applyAlignment="1">
      <alignment horizontal="center" vertical="center"/>
      <protection/>
    </xf>
    <xf numFmtId="0" fontId="76" fillId="32" borderId="10" xfId="62" applyFont="1" applyFill="1" applyBorder="1" applyAlignment="1">
      <alignment horizontal="center" vertical="center" wrapText="1"/>
      <protection/>
    </xf>
    <xf numFmtId="0" fontId="77" fillId="32" borderId="10" xfId="62" applyFont="1" applyFill="1" applyBorder="1" applyAlignment="1">
      <alignment horizontal="center"/>
      <protection/>
    </xf>
    <xf numFmtId="0" fontId="2" fillId="32" borderId="10" xfId="54" applyFont="1" applyFill="1" applyBorder="1" applyAlignment="1">
      <alignment horizontal="center" vertical="center" wrapText="1"/>
      <protection/>
    </xf>
    <xf numFmtId="0" fontId="2" fillId="32" borderId="10" xfId="54" applyFont="1" applyFill="1" applyBorder="1" applyAlignment="1">
      <alignment horizontal="center" vertical="center" wrapText="1"/>
      <protection/>
    </xf>
    <xf numFmtId="49" fontId="2" fillId="32" borderId="0" xfId="53" applyNumberFormat="1" applyFont="1" applyFill="1" applyAlignment="1">
      <alignment/>
      <protection/>
    </xf>
    <xf numFmtId="0" fontId="2" fillId="32" borderId="0" xfId="53" applyFont="1" applyFill="1" applyBorder="1" applyAlignment="1">
      <alignment vertical="center" wrapText="1"/>
      <protection/>
    </xf>
    <xf numFmtId="49" fontId="2" fillId="32" borderId="11" xfId="55" applyNumberFormat="1" applyFont="1" applyFill="1" applyBorder="1" applyAlignment="1">
      <alignment horizontal="center" vertical="center" wrapText="1"/>
      <protection/>
    </xf>
    <xf numFmtId="0" fontId="2" fillId="32" borderId="11" xfId="55" applyFont="1" applyFill="1" applyBorder="1" applyAlignment="1">
      <alignment horizontal="left" wrapText="1" indent="1"/>
      <protection/>
    </xf>
    <xf numFmtId="0" fontId="2" fillId="32" borderId="11" xfId="55" applyFont="1" applyFill="1" applyBorder="1" applyAlignment="1">
      <alignment horizontal="left" vertical="center" wrapText="1" indent="1"/>
      <protection/>
    </xf>
    <xf numFmtId="0" fontId="9" fillId="33" borderId="10" xfId="54" applyFont="1" applyFill="1" applyBorder="1" applyAlignment="1">
      <alignment horizontal="left" vertical="center" wrapText="1" inden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left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 applyProtection="1">
      <alignment horizontal="left" wrapText="1"/>
      <protection/>
    </xf>
    <xf numFmtId="0" fontId="5" fillId="32" borderId="0" xfId="54" applyFont="1" applyFill="1" applyAlignment="1">
      <alignment vertical="center" wrapText="1"/>
      <protection/>
    </xf>
    <xf numFmtId="216" fontId="78" fillId="32" borderId="0" xfId="56" applyNumberFormat="1" applyFont="1" applyFill="1" applyAlignment="1">
      <alignment horizontal="center"/>
      <protection/>
    </xf>
    <xf numFmtId="175" fontId="24" fillId="33" borderId="10" xfId="55" applyNumberFormat="1" applyFont="1" applyFill="1" applyBorder="1" applyAlignment="1">
      <alignment horizontal="right"/>
      <protection/>
    </xf>
    <xf numFmtId="176" fontId="23" fillId="32" borderId="10" xfId="0" applyNumberFormat="1" applyFont="1" applyFill="1" applyBorder="1" applyAlignment="1" applyProtection="1">
      <alignment horizontal="right"/>
      <protection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2" xfId="63" applyFont="1" applyFill="1" applyBorder="1" applyAlignment="1">
      <alignment horizontal="center"/>
      <protection/>
    </xf>
    <xf numFmtId="0" fontId="1" fillId="0" borderId="13" xfId="63" applyFont="1" applyFill="1" applyBorder="1" applyAlignment="1">
      <alignment wrapText="1"/>
      <protection/>
    </xf>
    <xf numFmtId="0" fontId="16" fillId="32" borderId="10" xfId="53" applyNumberFormat="1" applyFont="1" applyFill="1" applyBorder="1" applyAlignment="1">
      <alignment horizontal="center"/>
      <protection/>
    </xf>
    <xf numFmtId="0" fontId="9" fillId="32" borderId="10" xfId="55" applyFont="1" applyFill="1" applyBorder="1" applyAlignment="1">
      <alignment horizontal="left" vertical="center"/>
      <protection/>
    </xf>
    <xf numFmtId="0" fontId="9" fillId="32" borderId="10" xfId="55" applyFont="1" applyFill="1" applyBorder="1" applyAlignment="1">
      <alignment horizontal="center" vertical="center" wrapText="1"/>
      <protection/>
    </xf>
    <xf numFmtId="0" fontId="9" fillId="32" borderId="10" xfId="55" applyFont="1" applyFill="1" applyBorder="1" applyAlignment="1">
      <alignment horizontal="left"/>
      <protection/>
    </xf>
    <xf numFmtId="0" fontId="9" fillId="32" borderId="10" xfId="55" applyFont="1" applyFill="1" applyBorder="1" applyAlignment="1">
      <alignment horizontal="center"/>
      <protection/>
    </xf>
    <xf numFmtId="49" fontId="2" fillId="32" borderId="0" xfId="62" applyNumberFormat="1" applyFont="1" applyFill="1" applyAlignment="1" applyProtection="1">
      <alignment horizontal="center" wrapText="1"/>
      <protection/>
    </xf>
    <xf numFmtId="49" fontId="2" fillId="32" borderId="14" xfId="62" applyNumberFormat="1" applyFont="1" applyFill="1" applyBorder="1" applyAlignment="1" applyProtection="1">
      <alignment horizontal="center" wrapText="1"/>
      <protection/>
    </xf>
    <xf numFmtId="0" fontId="9" fillId="32" borderId="10" xfId="62" applyFont="1" applyFill="1" applyBorder="1" applyAlignment="1">
      <alignment horizontal="left" vertical="center" wrapText="1"/>
      <protection/>
    </xf>
    <xf numFmtId="0" fontId="21" fillId="32" borderId="10" xfId="62" applyFont="1" applyFill="1" applyBorder="1" applyAlignment="1">
      <alignment wrapText="1"/>
      <protection/>
    </xf>
    <xf numFmtId="0" fontId="2" fillId="32" borderId="10" xfId="62" applyFont="1" applyFill="1" applyBorder="1" applyAlignment="1">
      <alignment wrapText="1"/>
      <protection/>
    </xf>
    <xf numFmtId="0" fontId="2" fillId="32" borderId="10" xfId="62" applyFont="1" applyFill="1" applyBorder="1" applyAlignment="1">
      <alignment vertical="center" wrapText="1"/>
      <protection/>
    </xf>
    <xf numFmtId="0" fontId="9" fillId="32" borderId="10" xfId="62" applyFont="1" applyFill="1" applyBorder="1" applyAlignment="1">
      <alignment wrapText="1"/>
      <protection/>
    </xf>
    <xf numFmtId="49" fontId="2" fillId="32" borderId="10" xfId="62" applyNumberFormat="1" applyFont="1" applyFill="1" applyBorder="1" applyAlignment="1">
      <alignment horizontal="left" vertical="center" wrapText="1"/>
      <protection/>
    </xf>
    <xf numFmtId="0" fontId="2" fillId="32" borderId="10" xfId="62" applyFont="1" applyFill="1" applyBorder="1" applyAlignment="1">
      <alignment horizontal="left" wrapText="1" indent="2"/>
      <protection/>
    </xf>
    <xf numFmtId="0" fontId="7" fillId="32" borderId="0" xfId="55" applyFont="1" applyFill="1" applyBorder="1" applyAlignment="1">
      <alignment horizontal="center" vertical="top" wrapText="1"/>
      <protection/>
    </xf>
    <xf numFmtId="0" fontId="7" fillId="32" borderId="15" xfId="55" applyFont="1" applyFill="1" applyBorder="1" applyAlignment="1">
      <alignment horizontal="center" vertical="top"/>
      <protection/>
    </xf>
    <xf numFmtId="49" fontId="15" fillId="32" borderId="0" xfId="54" applyNumberFormat="1" applyFont="1" applyFill="1">
      <alignment/>
      <protection/>
    </xf>
    <xf numFmtId="0" fontId="6" fillId="32" borderId="14" xfId="53" applyFont="1" applyFill="1" applyBorder="1" applyAlignment="1" applyProtection="1">
      <alignment horizontal="center"/>
      <protection locked="0"/>
    </xf>
    <xf numFmtId="0" fontId="6" fillId="32" borderId="14" xfId="53" applyNumberFormat="1" applyFont="1" applyFill="1" applyBorder="1" applyAlignment="1" applyProtection="1">
      <alignment horizontal="center" wrapText="1"/>
      <protection locked="0"/>
    </xf>
    <xf numFmtId="0" fontId="76" fillId="32" borderId="11" xfId="55" applyFont="1" applyFill="1" applyBorder="1" applyAlignment="1">
      <alignment horizontal="left" vertical="center" wrapText="1" indent="1"/>
      <protection/>
    </xf>
    <xf numFmtId="49" fontId="2" fillId="32" borderId="11" xfId="55" applyNumberFormat="1" applyFont="1" applyFill="1" applyBorder="1" applyAlignment="1" applyProtection="1">
      <alignment horizontal="center" vertical="center" wrapText="1"/>
      <protection/>
    </xf>
    <xf numFmtId="49" fontId="76" fillId="32" borderId="11" xfId="55" applyNumberFormat="1" applyFont="1" applyFill="1" applyBorder="1" applyAlignment="1" applyProtection="1">
      <alignment horizontal="center" vertical="center" wrapText="1"/>
      <protection/>
    </xf>
    <xf numFmtId="49" fontId="2" fillId="33" borderId="10" xfId="54" applyNumberFormat="1" applyFont="1" applyFill="1" applyBorder="1" applyAlignment="1" applyProtection="1">
      <alignment horizontal="center" vertical="center" wrapText="1"/>
      <protection/>
    </xf>
    <xf numFmtId="0" fontId="9" fillId="33" borderId="10" xfId="54" applyFont="1" applyFill="1" applyBorder="1" applyAlignment="1" applyProtection="1">
      <alignment horizontal="center" vertical="center" wrapText="1"/>
      <protection/>
    </xf>
    <xf numFmtId="49" fontId="76" fillId="32" borderId="10" xfId="62" applyNumberFormat="1" applyFont="1" applyFill="1" applyBorder="1" applyAlignment="1">
      <alignment horizontal="center" vertical="center" wrapText="1"/>
      <protection/>
    </xf>
    <xf numFmtId="49" fontId="77" fillId="32" borderId="10" xfId="62" applyNumberFormat="1" applyFont="1" applyFill="1" applyBorder="1" applyAlignment="1">
      <alignment horizontal="center" vertical="center" wrapText="1"/>
      <protection/>
    </xf>
    <xf numFmtId="176" fontId="24" fillId="33" borderId="10" xfId="55" applyNumberFormat="1" applyFont="1" applyFill="1" applyBorder="1" applyAlignment="1">
      <alignment horizontal="right" vertical="center"/>
      <protection/>
    </xf>
    <xf numFmtId="174" fontId="2" fillId="32" borderId="10" xfId="62" applyNumberFormat="1" applyFont="1" applyFill="1" applyBorder="1" applyAlignment="1" applyProtection="1">
      <alignment horizontal="right" wrapText="1"/>
      <protection locked="0"/>
    </xf>
    <xf numFmtId="174" fontId="2" fillId="34" borderId="10" xfId="62" applyNumberFormat="1" applyFont="1" applyFill="1" applyBorder="1" applyAlignment="1" applyProtection="1">
      <alignment horizontal="right" wrapText="1"/>
      <protection/>
    </xf>
    <xf numFmtId="0" fontId="2" fillId="0" borderId="11" xfId="55" applyFont="1" applyFill="1" applyBorder="1" applyAlignment="1">
      <alignment horizontal="left" vertical="center" wrapText="1" indent="1"/>
      <protection/>
    </xf>
    <xf numFmtId="49" fontId="2" fillId="0" borderId="11" xfId="55" applyNumberFormat="1" applyFont="1" applyFill="1" applyBorder="1" applyAlignment="1" applyProtection="1">
      <alignment horizontal="center" vertical="center" wrapText="1"/>
      <protection/>
    </xf>
    <xf numFmtId="49" fontId="2" fillId="0" borderId="11" xfId="55" applyNumberFormat="1" applyFont="1" applyFill="1" applyBorder="1" applyAlignment="1">
      <alignment horizontal="center" vertical="center" wrapText="1"/>
      <protection/>
    </xf>
    <xf numFmtId="0" fontId="76" fillId="0" borderId="10" xfId="55" applyFont="1" applyFill="1" applyBorder="1" applyAlignment="1">
      <alignment horizontal="left" wrapText="1" indent="1"/>
      <protection/>
    </xf>
    <xf numFmtId="49" fontId="76" fillId="0" borderId="10" xfId="55" applyNumberFormat="1" applyFont="1" applyFill="1" applyBorder="1" applyAlignment="1" applyProtection="1">
      <alignment horizontal="center" vertical="center" wrapText="1"/>
      <protection/>
    </xf>
    <xf numFmtId="49" fontId="76" fillId="0" borderId="10" xfId="55" applyNumberFormat="1" applyFont="1" applyFill="1" applyBorder="1" applyAlignment="1">
      <alignment horizontal="center" vertical="center" wrapText="1"/>
      <protection/>
    </xf>
    <xf numFmtId="0" fontId="34" fillId="32" borderId="0" xfId="54" applyFont="1" applyFill="1" applyBorder="1" applyAlignment="1">
      <alignment horizontal="left" vertical="top" wrapText="1"/>
      <protection/>
    </xf>
    <xf numFmtId="0" fontId="6" fillId="32" borderId="14" xfId="54" applyFont="1" applyFill="1" applyBorder="1" applyAlignment="1">
      <alignment horizontal="right" wrapText="1"/>
      <protection/>
    </xf>
    <xf numFmtId="0" fontId="79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54" applyFont="1" applyFill="1" applyBorder="1" applyAlignment="1">
      <alignment horizontal="left" vertical="center" wrapText="1"/>
      <protection/>
    </xf>
    <xf numFmtId="0" fontId="2" fillId="32" borderId="16" xfId="54" applyFont="1" applyFill="1" applyBorder="1" applyAlignment="1">
      <alignment horizontal="center" vertical="center" wrapText="1"/>
      <protection/>
    </xf>
    <xf numFmtId="0" fontId="2" fillId="32" borderId="17" xfId="54" applyFont="1" applyFill="1" applyBorder="1" applyAlignment="1">
      <alignment horizontal="center" vertical="center" wrapText="1"/>
      <protection/>
    </xf>
    <xf numFmtId="0" fontId="2" fillId="32" borderId="11" xfId="54" applyFont="1" applyFill="1" applyBorder="1" applyAlignment="1">
      <alignment horizontal="center" vertical="center" wrapText="1"/>
      <protection/>
    </xf>
    <xf numFmtId="0" fontId="2" fillId="32" borderId="18" xfId="54" applyFont="1" applyFill="1" applyBorder="1" applyAlignment="1">
      <alignment horizontal="center" vertical="center" wrapText="1"/>
      <protection/>
    </xf>
    <xf numFmtId="0" fontId="2" fillId="32" borderId="15" xfId="54" applyFont="1" applyFill="1" applyBorder="1" applyAlignment="1">
      <alignment horizontal="center" vertical="center" wrapText="1"/>
      <protection/>
    </xf>
    <xf numFmtId="0" fontId="2" fillId="32" borderId="19" xfId="54" applyFont="1" applyFill="1" applyBorder="1" applyAlignment="1">
      <alignment horizontal="center" vertical="center" wrapText="1"/>
      <protection/>
    </xf>
    <xf numFmtId="0" fontId="2" fillId="32" borderId="20" xfId="54" applyFont="1" applyFill="1" applyBorder="1" applyAlignment="1">
      <alignment horizontal="center" vertical="center" wrapText="1"/>
      <protection/>
    </xf>
    <xf numFmtId="0" fontId="2" fillId="32" borderId="14" xfId="54" applyFont="1" applyFill="1" applyBorder="1" applyAlignment="1">
      <alignment horizontal="center" vertical="center" wrapText="1"/>
      <protection/>
    </xf>
    <xf numFmtId="0" fontId="2" fillId="32" borderId="21" xfId="54" applyFont="1" applyFill="1" applyBorder="1" applyAlignment="1">
      <alignment horizontal="center" vertical="center" wrapText="1"/>
      <protection/>
    </xf>
    <xf numFmtId="0" fontId="2" fillId="32" borderId="16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32" borderId="10" xfId="54" applyFont="1" applyFill="1" applyBorder="1" applyAlignment="1">
      <alignment horizontal="center" vertical="center" wrapText="1"/>
      <protection/>
    </xf>
    <xf numFmtId="0" fontId="9" fillId="37" borderId="22" xfId="54" applyFont="1" applyFill="1" applyBorder="1" applyAlignment="1">
      <alignment horizontal="left" vertical="center" wrapText="1"/>
      <protection/>
    </xf>
    <xf numFmtId="0" fontId="9" fillId="37" borderId="23" xfId="54" applyFont="1" applyFill="1" applyBorder="1" applyAlignment="1">
      <alignment horizontal="left" vertical="center" wrapText="1"/>
      <protection/>
    </xf>
    <xf numFmtId="0" fontId="9" fillId="37" borderId="24" xfId="54" applyFont="1" applyFill="1" applyBorder="1" applyAlignment="1">
      <alignment horizontal="left" vertical="center" wrapText="1"/>
      <protection/>
    </xf>
    <xf numFmtId="0" fontId="17" fillId="32" borderId="14" xfId="54" applyFont="1" applyFill="1" applyBorder="1" applyAlignment="1" applyProtection="1">
      <alignment horizontal="center"/>
      <protection locked="0"/>
    </xf>
    <xf numFmtId="0" fontId="18" fillId="32" borderId="15" xfId="54" applyFont="1" applyFill="1" applyBorder="1" applyAlignment="1" applyProtection="1">
      <alignment horizontal="center" vertical="top" wrapText="1"/>
      <protection/>
    </xf>
    <xf numFmtId="0" fontId="2" fillId="32" borderId="22" xfId="54" applyFont="1" applyFill="1" applyBorder="1" applyAlignment="1">
      <alignment horizontal="center" vertical="center" wrapText="1"/>
      <protection/>
    </xf>
    <xf numFmtId="0" fontId="2" fillId="32" borderId="23" xfId="54" applyFont="1" applyFill="1" applyBorder="1" applyAlignment="1">
      <alignment horizontal="center" vertical="center" wrapText="1"/>
      <protection/>
    </xf>
    <xf numFmtId="0" fontId="2" fillId="32" borderId="24" xfId="54" applyFont="1" applyFill="1" applyBorder="1" applyAlignment="1">
      <alignment horizontal="center" vertical="center" wrapText="1"/>
      <protection/>
    </xf>
    <xf numFmtId="0" fontId="2" fillId="32" borderId="22" xfId="54" applyFont="1" applyFill="1" applyBorder="1" applyAlignment="1">
      <alignment horizontal="center" vertical="center" wrapText="1"/>
      <protection/>
    </xf>
    <xf numFmtId="0" fontId="2" fillId="32" borderId="10" xfId="54" applyFont="1" applyFill="1" applyBorder="1" applyAlignment="1">
      <alignment horizontal="center" vertical="center" wrapText="1"/>
      <protection/>
    </xf>
    <xf numFmtId="0" fontId="5" fillId="32" borderId="0" xfId="54" applyFont="1" applyFill="1" applyAlignment="1">
      <alignment horizontal="center" vertical="center" wrapText="1"/>
      <protection/>
    </xf>
    <xf numFmtId="0" fontId="9" fillId="37" borderId="10" xfId="54" applyFont="1" applyFill="1" applyBorder="1" applyAlignment="1">
      <alignment horizontal="center" vertical="center" wrapText="1"/>
      <protection/>
    </xf>
    <xf numFmtId="0" fontId="2" fillId="37" borderId="10" xfId="54" applyFont="1" applyFill="1" applyBorder="1" applyAlignment="1">
      <alignment horizontal="center" vertical="center" wrapText="1"/>
      <protection/>
    </xf>
    <xf numFmtId="0" fontId="2" fillId="37" borderId="10" xfId="54" applyFont="1" applyFill="1" applyBorder="1" applyAlignment="1">
      <alignment horizontal="center" vertical="center" wrapText="1"/>
      <protection/>
    </xf>
    <xf numFmtId="49" fontId="4" fillId="32" borderId="16" xfId="54" applyNumberFormat="1" applyFont="1" applyFill="1" applyBorder="1" applyAlignment="1">
      <alignment horizontal="center" vertical="center" wrapText="1"/>
      <protection/>
    </xf>
    <xf numFmtId="49" fontId="4" fillId="32" borderId="17" xfId="54" applyNumberFormat="1" applyFont="1" applyFill="1" applyBorder="1" applyAlignment="1">
      <alignment horizontal="center" vertical="center" wrapText="1"/>
      <protection/>
    </xf>
    <xf numFmtId="49" fontId="4" fillId="32" borderId="11" xfId="54" applyNumberFormat="1" applyFont="1" applyFill="1" applyBorder="1" applyAlignment="1">
      <alignment horizontal="center" vertical="center" wrapText="1"/>
      <protection/>
    </xf>
    <xf numFmtId="0" fontId="2" fillId="37" borderId="22" xfId="54" applyFont="1" applyFill="1" applyBorder="1" applyAlignment="1">
      <alignment horizontal="left" vertical="center" wrapText="1"/>
      <protection/>
    </xf>
    <xf numFmtId="0" fontId="2" fillId="37" borderId="23" xfId="54" applyFont="1" applyFill="1" applyBorder="1" applyAlignment="1">
      <alignment horizontal="left" vertical="center" wrapText="1"/>
      <protection/>
    </xf>
    <xf numFmtId="0" fontId="2" fillId="37" borderId="24" xfId="54" applyFont="1" applyFill="1" applyBorder="1" applyAlignment="1">
      <alignment horizontal="left" vertical="center" wrapText="1"/>
      <protection/>
    </xf>
    <xf numFmtId="49" fontId="2" fillId="32" borderId="14" xfId="53" applyNumberFormat="1" applyFont="1" applyFill="1" applyBorder="1" applyAlignment="1" applyProtection="1">
      <alignment horizontal="center" wrapText="1"/>
      <protection locked="0"/>
    </xf>
    <xf numFmtId="49" fontId="2" fillId="32" borderId="14" xfId="53" applyNumberFormat="1" applyFont="1" applyFill="1" applyBorder="1" applyAlignment="1" applyProtection="1">
      <alignment horizontal="center" wrapText="1"/>
      <protection locked="0"/>
    </xf>
    <xf numFmtId="0" fontId="7" fillId="32" borderId="0" xfId="53" applyFont="1" applyFill="1" applyBorder="1" applyAlignment="1">
      <alignment horizontal="center" vertical="top"/>
      <protection/>
    </xf>
    <xf numFmtId="49" fontId="2" fillId="32" borderId="14" xfId="53" applyNumberFormat="1" applyFont="1" applyFill="1" applyBorder="1" applyAlignment="1" applyProtection="1">
      <alignment horizont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49" fontId="7" fillId="32" borderId="0" xfId="53" applyNumberFormat="1" applyFont="1" applyFill="1" applyBorder="1" applyAlignment="1" applyProtection="1">
      <alignment horizontal="center" vertical="justify"/>
      <protection/>
    </xf>
    <xf numFmtId="49" fontId="2" fillId="32" borderId="14" xfId="54" applyNumberFormat="1" applyFill="1" applyBorder="1" applyAlignment="1" applyProtection="1">
      <alignment horizontal="center" wrapText="1"/>
      <protection locked="0"/>
    </xf>
    <xf numFmtId="0" fontId="7" fillId="32" borderId="0" xfId="53" applyFont="1" applyFill="1" applyBorder="1" applyAlignment="1">
      <alignment horizontal="center" vertical="top" wrapText="1"/>
      <protection/>
    </xf>
    <xf numFmtId="0" fontId="7" fillId="32" borderId="0" xfId="53" applyFont="1" applyFill="1" applyBorder="1" applyAlignment="1">
      <alignment horizontal="center" vertical="justify"/>
      <protection/>
    </xf>
    <xf numFmtId="0" fontId="79" fillId="32" borderId="10" xfId="0" applyFont="1" applyFill="1" applyBorder="1" applyAlignment="1" applyProtection="1">
      <alignment horizontal="center" vertical="center" wrapText="1"/>
      <protection/>
    </xf>
    <xf numFmtId="0" fontId="2" fillId="32" borderId="0" xfId="53" applyFont="1" applyFill="1" applyBorder="1" applyAlignment="1">
      <alignment horizontal="left" vertical="center" wrapText="1"/>
      <protection/>
    </xf>
    <xf numFmtId="0" fontId="2" fillId="32" borderId="0" xfId="53" applyFont="1" applyFill="1" applyBorder="1" applyAlignment="1">
      <alignment horizontal="left" vertical="center" wrapText="1"/>
      <protection/>
    </xf>
    <xf numFmtId="0" fontId="2" fillId="32" borderId="11" xfId="54" applyFont="1" applyFill="1" applyBorder="1" applyAlignment="1">
      <alignment horizontal="center" vertical="center" wrapText="1"/>
      <protection/>
    </xf>
    <xf numFmtId="49" fontId="2" fillId="32" borderId="0" xfId="53" applyNumberFormat="1" applyFont="1" applyFill="1" applyAlignment="1">
      <alignment/>
      <protection/>
    </xf>
    <xf numFmtId="0" fontId="7" fillId="32" borderId="15" xfId="55" applyFont="1" applyFill="1" applyBorder="1" applyAlignment="1">
      <alignment horizontal="center" vertical="top" wrapText="1"/>
      <protection/>
    </xf>
    <xf numFmtId="49" fontId="2" fillId="32" borderId="14" xfId="62" applyNumberFormat="1" applyFont="1" applyFill="1" applyBorder="1" applyAlignment="1" applyProtection="1">
      <alignment horizontal="center" wrapText="1"/>
      <protection/>
    </xf>
    <xf numFmtId="0" fontId="2" fillId="32" borderId="14" xfId="62" applyNumberFormat="1" applyFont="1" applyFill="1" applyBorder="1" applyAlignment="1" applyProtection="1">
      <alignment horizontal="center" wrapText="1"/>
      <protection/>
    </xf>
    <xf numFmtId="49" fontId="76" fillId="32" borderId="10" xfId="62" applyNumberFormat="1" applyFont="1" applyFill="1" applyBorder="1" applyAlignment="1">
      <alignment horizontal="center" vertical="center" wrapText="1"/>
      <protection/>
    </xf>
    <xf numFmtId="49" fontId="77" fillId="32" borderId="10" xfId="62" applyNumberFormat="1" applyFont="1" applyFill="1" applyBorder="1" applyAlignment="1">
      <alignment horizontal="center" vertical="center" wrapText="1"/>
      <protection/>
    </xf>
    <xf numFmtId="49" fontId="7" fillId="32" borderId="14" xfId="62" applyNumberFormat="1" applyFont="1" applyFill="1" applyBorder="1" applyAlignment="1" applyProtection="1">
      <alignment horizontal="center" wrapText="1"/>
      <protection/>
    </xf>
    <xf numFmtId="0" fontId="7" fillId="32" borderId="0" xfId="55" applyFont="1" applyFill="1" applyBorder="1" applyAlignment="1">
      <alignment horizontal="center" vertical="top"/>
      <protection/>
    </xf>
    <xf numFmtId="0" fontId="2" fillId="32" borderId="10" xfId="62" applyFont="1" applyFill="1" applyBorder="1" applyAlignment="1">
      <alignment horizontal="left" vertical="center" wrapText="1" indent="2"/>
      <protection/>
    </xf>
    <xf numFmtId="0" fontId="21" fillId="32" borderId="10" xfId="62" applyFont="1" applyFill="1" applyBorder="1" applyAlignment="1">
      <alignment horizontal="left" vertical="center" indent="1"/>
      <protection/>
    </xf>
    <xf numFmtId="0" fontId="9" fillId="32" borderId="10" xfId="62" applyFont="1" applyFill="1" applyBorder="1" applyAlignment="1">
      <alignment horizontal="left" vertical="center" wrapText="1"/>
      <protection/>
    </xf>
    <xf numFmtId="0" fontId="2" fillId="32" borderId="16" xfId="62" applyFont="1" applyFill="1" applyBorder="1" applyAlignment="1">
      <alignment horizontal="left" vertical="center" wrapText="1" indent="2"/>
      <protection/>
    </xf>
    <xf numFmtId="0" fontId="2" fillId="32" borderId="11" xfId="62" applyFont="1" applyFill="1" applyBorder="1" applyAlignment="1">
      <alignment horizontal="left" vertical="center" wrapText="1" indent="2"/>
      <protection/>
    </xf>
    <xf numFmtId="0" fontId="17" fillId="32" borderId="14" xfId="62" applyNumberFormat="1" applyFont="1" applyFill="1" applyBorder="1" applyAlignment="1" applyProtection="1">
      <alignment horizontal="center" wrapText="1"/>
      <protection/>
    </xf>
    <xf numFmtId="0" fontId="2" fillId="32" borderId="0" xfId="62" applyFont="1" applyFill="1" applyBorder="1" applyAlignment="1" applyProtection="1">
      <alignment horizontal="center" vertical="top"/>
      <protection/>
    </xf>
    <xf numFmtId="0" fontId="5" fillId="32" borderId="0" xfId="62" applyFont="1" applyFill="1" applyAlignment="1">
      <alignment horizontal="center" wrapText="1"/>
      <protection/>
    </xf>
    <xf numFmtId="0" fontId="22" fillId="32" borderId="0" xfId="56" applyFont="1" applyFill="1" applyBorder="1" applyAlignment="1">
      <alignment horizontal="center" wrapText="1"/>
      <protection/>
    </xf>
    <xf numFmtId="0" fontId="31" fillId="32" borderId="10" xfId="62" applyFont="1" applyFill="1" applyBorder="1" applyAlignment="1">
      <alignment horizontal="left" vertical="center" wrapText="1"/>
      <protection/>
    </xf>
    <xf numFmtId="0" fontId="30" fillId="32" borderId="10" xfId="62" applyFont="1" applyFill="1" applyBorder="1" applyAlignment="1">
      <alignment horizontal="left" vertical="center" wrapText="1"/>
      <protection/>
    </xf>
    <xf numFmtId="0" fontId="29" fillId="32" borderId="10" xfId="55" applyFont="1" applyFill="1" applyBorder="1" applyAlignment="1">
      <alignment horizontal="center" vertical="center" wrapText="1"/>
      <protection/>
    </xf>
    <xf numFmtId="0" fontId="77" fillId="32" borderId="10" xfId="62" applyFont="1" applyFill="1" applyBorder="1" applyAlignment="1">
      <alignment horizontal="center" vertical="center" wrapText="1"/>
      <protection/>
    </xf>
    <xf numFmtId="0" fontId="76" fillId="32" borderId="10" xfId="62" applyFont="1" applyFill="1" applyBorder="1" applyAlignment="1">
      <alignment horizontal="center" vertical="center"/>
      <protection/>
    </xf>
    <xf numFmtId="0" fontId="24" fillId="32" borderId="18" xfId="55" applyNumberFormat="1" applyFont="1" applyFill="1" applyBorder="1" applyAlignment="1">
      <alignment horizontal="center" vertical="center" wrapText="1"/>
      <protection/>
    </xf>
    <xf numFmtId="0" fontId="24" fillId="32" borderId="19" xfId="55" applyNumberFormat="1" applyFont="1" applyFill="1" applyBorder="1" applyAlignment="1">
      <alignment horizontal="center" vertical="center" wrapText="1"/>
      <protection/>
    </xf>
    <xf numFmtId="0" fontId="24" fillId="32" borderId="20" xfId="55" applyNumberFormat="1" applyFont="1" applyFill="1" applyBorder="1" applyAlignment="1">
      <alignment horizontal="center" vertical="center" wrapText="1"/>
      <protection/>
    </xf>
    <xf numFmtId="0" fontId="24" fillId="32" borderId="21" xfId="55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17-oper_новая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 4" xfId="62"/>
    <cellStyle name="Обычный_Slovar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sl100" xfId="71"/>
    <cellStyle name="Тысячи_sl100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4"/>
  <sheetViews>
    <sheetView showZeros="0" tabSelected="1" zoomScale="70" zoomScaleNormal="70" zoomScalePageLayoutView="0" workbookViewId="0" topLeftCell="A1">
      <selection activeCell="D7" sqref="D7:M7"/>
    </sheetView>
  </sheetViews>
  <sheetFormatPr defaultColWidth="9.140625" defaultRowHeight="15"/>
  <cols>
    <col min="1" max="1" width="50.7109375" style="2" customWidth="1"/>
    <col min="2" max="2" width="9.7109375" style="1" customWidth="1"/>
    <col min="3" max="3" width="7.57421875" style="1" bestFit="1" customWidth="1"/>
    <col min="4" max="4" width="16.00390625" style="1" customWidth="1"/>
    <col min="5" max="5" width="12.57421875" style="1" customWidth="1"/>
    <col min="6" max="6" width="12.00390625" style="1" customWidth="1"/>
    <col min="7" max="7" width="13.421875" style="1" customWidth="1"/>
    <col min="8" max="11" width="14.8515625" style="1" customWidth="1"/>
    <col min="12" max="12" width="11.57421875" style="1" customWidth="1"/>
    <col min="13" max="13" width="12.421875" style="1" customWidth="1"/>
    <col min="14" max="14" width="15.421875" style="1" customWidth="1"/>
    <col min="15" max="18" width="10.421875" style="1" customWidth="1"/>
    <col min="19" max="19" width="15.8515625" style="1" customWidth="1"/>
    <col min="20" max="20" width="13.8515625" style="1" customWidth="1"/>
    <col min="21" max="21" width="14.57421875" style="1" customWidth="1"/>
    <col min="22" max="22" width="14.8515625" style="1" customWidth="1"/>
    <col min="23" max="23" width="14.421875" style="1" customWidth="1"/>
    <col min="24" max="28" width="14.57421875" style="1" customWidth="1"/>
    <col min="29" max="29" width="9.140625" style="1" customWidth="1"/>
    <col min="30" max="30" width="42.57421875" style="1" customWidth="1"/>
    <col min="31" max="31" width="12.421875" style="1" bestFit="1" customWidth="1"/>
    <col min="32" max="33" width="13.57421875" style="1" bestFit="1" customWidth="1"/>
    <col min="34" max="34" width="44.7109375" style="1" bestFit="1" customWidth="1"/>
    <col min="35" max="35" width="15.7109375" style="1" bestFit="1" customWidth="1"/>
    <col min="36" max="37" width="12.421875" style="1" bestFit="1" customWidth="1"/>
    <col min="38" max="38" width="14.57421875" style="1" bestFit="1" customWidth="1"/>
    <col min="39" max="39" width="18.7109375" style="1" bestFit="1" customWidth="1"/>
    <col min="40" max="40" width="13.57421875" style="1" bestFit="1" customWidth="1"/>
    <col min="41" max="16384" width="9.140625" style="1" customWidth="1"/>
  </cols>
  <sheetData>
    <row r="1" spans="1:41" ht="12.75">
      <c r="A1" s="139" t="s">
        <v>53</v>
      </c>
      <c r="B1" s="8" t="s">
        <v>1</v>
      </c>
      <c r="C1" s="123">
        <f>IF(D7="","",VLOOKUP(D7,Slovar!A2:D8,4,FALSE))</f>
      </c>
      <c r="D1" s="9" t="s">
        <v>210</v>
      </c>
      <c r="E1" s="21"/>
      <c r="F1" s="9"/>
      <c r="G1" s="19"/>
      <c r="H1" s="19"/>
      <c r="I1" s="19"/>
      <c r="J1" s="19"/>
      <c r="K1" s="19"/>
      <c r="L1" s="19"/>
      <c r="M1" s="19"/>
      <c r="N1" s="19"/>
      <c r="O1" s="19"/>
      <c r="P1" s="20"/>
      <c r="Q1" s="20"/>
      <c r="R1" s="20"/>
      <c r="S1" s="20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1" ht="7.5" customHeight="1">
      <c r="A2" s="22"/>
      <c r="B2" s="22"/>
      <c r="C2" s="23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26.25" customHeight="1">
      <c r="A3" s="22"/>
      <c r="B3" s="21"/>
      <c r="C3" s="21"/>
      <c r="D3" s="191" t="s">
        <v>209</v>
      </c>
      <c r="E3" s="192"/>
      <c r="F3" s="192"/>
      <c r="G3" s="192"/>
      <c r="H3" s="192"/>
      <c r="I3" s="192"/>
      <c r="J3" s="192"/>
      <c r="K3" s="193"/>
      <c r="L3" s="185" t="s">
        <v>255</v>
      </c>
      <c r="M3" s="185"/>
      <c r="N3" s="32"/>
      <c r="O3" s="32"/>
      <c r="P3" s="27"/>
      <c r="Q3" s="27"/>
      <c r="R3" s="27"/>
      <c r="S3" s="27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ht="12.75" customHeight="1">
      <c r="A4" s="22"/>
      <c r="B4" s="21"/>
      <c r="C4" s="21"/>
      <c r="D4" s="191" t="s">
        <v>28</v>
      </c>
      <c r="E4" s="192"/>
      <c r="F4" s="192"/>
      <c r="G4" s="192"/>
      <c r="H4" s="192"/>
      <c r="I4" s="192"/>
      <c r="J4" s="192"/>
      <c r="K4" s="193"/>
      <c r="L4" s="186" t="s">
        <v>29</v>
      </c>
      <c r="M4" s="187"/>
      <c r="N4" s="32"/>
      <c r="O4" s="32"/>
      <c r="P4" s="27"/>
      <c r="Q4" s="27"/>
      <c r="R4" s="27"/>
      <c r="S4" s="27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ht="60" customHeight="1">
      <c r="A5" s="22"/>
      <c r="B5" s="21"/>
      <c r="C5" s="21"/>
      <c r="D5" s="174" t="s">
        <v>26</v>
      </c>
      <c r="E5" s="175"/>
      <c r="F5" s="175"/>
      <c r="G5" s="175"/>
      <c r="H5" s="175"/>
      <c r="I5" s="175"/>
      <c r="J5" s="175"/>
      <c r="K5" s="176"/>
      <c r="L5" s="186" t="s">
        <v>259</v>
      </c>
      <c r="M5" s="186"/>
      <c r="N5" s="32"/>
      <c r="O5" s="32"/>
      <c r="P5" s="27"/>
      <c r="Q5" s="27"/>
      <c r="R5" s="27"/>
      <c r="S5" s="27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ht="6.75" customHeight="1">
      <c r="A6" s="22"/>
      <c r="B6" s="25"/>
      <c r="C6" s="25"/>
      <c r="D6" s="25"/>
      <c r="E6" s="2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5.75">
      <c r="A7" s="22"/>
      <c r="B7" s="21"/>
      <c r="C7" s="26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15"/>
      <c r="O7" s="115"/>
      <c r="P7" s="115"/>
      <c r="Q7" s="32"/>
      <c r="R7" s="32"/>
      <c r="S7" s="32"/>
      <c r="T7" s="26"/>
      <c r="U7" s="26"/>
      <c r="V7" s="26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2.75" customHeight="1">
      <c r="A8" s="22"/>
      <c r="B8" s="21"/>
      <c r="C8" s="27"/>
      <c r="D8" s="178" t="s">
        <v>166</v>
      </c>
      <c r="E8" s="178"/>
      <c r="F8" s="178"/>
      <c r="G8" s="178"/>
      <c r="H8" s="178"/>
      <c r="I8" s="178"/>
      <c r="J8" s="178"/>
      <c r="K8" s="178"/>
      <c r="L8" s="178"/>
      <c r="M8" s="178"/>
      <c r="N8" s="115"/>
      <c r="O8" s="115"/>
      <c r="P8" s="115"/>
      <c r="Q8" s="32"/>
      <c r="R8" s="32"/>
      <c r="S8" s="32"/>
      <c r="T8" s="27"/>
      <c r="U8" s="27"/>
      <c r="V8" s="27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ht="12.75" customHeight="1">
      <c r="A9" s="22"/>
      <c r="B9" s="21"/>
      <c r="C9" s="21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32"/>
      <c r="R9" s="32"/>
      <c r="S9" s="32"/>
      <c r="T9" s="18"/>
      <c r="U9" s="18"/>
      <c r="V9" s="18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15.75" customHeight="1">
      <c r="A10" s="22"/>
      <c r="B10" s="28"/>
      <c r="C10" s="21"/>
      <c r="D10" s="184" t="s">
        <v>30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15"/>
      <c r="O10" s="115"/>
      <c r="P10" s="115"/>
      <c r="Q10" s="115"/>
      <c r="R10" s="115"/>
      <c r="S10" s="115"/>
      <c r="T10" s="115"/>
      <c r="U10" s="28"/>
      <c r="V10" s="28"/>
      <c r="W10" s="28"/>
      <c r="X10" s="29"/>
      <c r="Y10" s="29"/>
      <c r="Z10" s="29"/>
      <c r="AA10" s="29"/>
      <c r="AB10" s="29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5" customHeight="1">
      <c r="A11" s="22"/>
      <c r="B11" s="21"/>
      <c r="C11" s="30"/>
      <c r="D11" s="30"/>
      <c r="E11" s="21"/>
      <c r="F11" s="21"/>
      <c r="G11" s="159">
        <f>IF(H11="","",IF(H11="январь","за ","за январь -"))</f>
      </c>
      <c r="H11" s="140"/>
      <c r="I11" s="141"/>
      <c r="J11" s="31" t="s">
        <v>9</v>
      </c>
      <c r="K11" s="21"/>
      <c r="L11" s="21"/>
      <c r="M11" s="115"/>
      <c r="N11" s="115"/>
      <c r="O11" s="115"/>
      <c r="P11" s="21"/>
      <c r="Q11" s="21"/>
      <c r="R11" s="21"/>
      <c r="S11" s="32"/>
      <c r="T11" s="32"/>
      <c r="U11" s="32"/>
      <c r="V11" s="32"/>
      <c r="W11" s="33"/>
      <c r="X11" s="33"/>
      <c r="Y11" s="33"/>
      <c r="Z11" s="33"/>
      <c r="AA11" s="33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ht="15.75">
      <c r="A12" s="22"/>
      <c r="B12" s="21"/>
      <c r="C12" s="12"/>
      <c r="D12" s="12"/>
      <c r="E12" s="21"/>
      <c r="F12" s="21"/>
      <c r="G12" s="12"/>
      <c r="H12" s="11" t="s">
        <v>21</v>
      </c>
      <c r="I12" s="11" t="s">
        <v>22</v>
      </c>
      <c r="J12" s="21"/>
      <c r="K12" s="21"/>
      <c r="L12" s="21"/>
      <c r="M12" s="115"/>
      <c r="N12" s="115"/>
      <c r="O12" s="115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ht="15">
      <c r="A13" s="22"/>
      <c r="B13" s="34"/>
      <c r="C13" s="34"/>
      <c r="D13" s="34"/>
      <c r="E13" s="34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ht="12.75">
      <c r="A14" s="188" t="s">
        <v>12</v>
      </c>
      <c r="B14" s="188" t="s">
        <v>144</v>
      </c>
      <c r="C14" s="188" t="s">
        <v>145</v>
      </c>
      <c r="D14" s="188" t="s">
        <v>83</v>
      </c>
      <c r="E14" s="165" t="s">
        <v>97</v>
      </c>
      <c r="F14" s="166"/>
      <c r="G14" s="166"/>
      <c r="H14" s="166"/>
      <c r="I14" s="166"/>
      <c r="J14" s="166"/>
      <c r="K14" s="167"/>
      <c r="L14" s="165" t="s">
        <v>96</v>
      </c>
      <c r="M14" s="166"/>
      <c r="N14" s="167"/>
      <c r="O14" s="172" t="s">
        <v>212</v>
      </c>
      <c r="P14" s="172"/>
      <c r="Q14" s="173" t="s">
        <v>91</v>
      </c>
      <c r="R14" s="173"/>
      <c r="S14" s="165" t="s">
        <v>202</v>
      </c>
      <c r="T14" s="166"/>
      <c r="U14" s="166"/>
      <c r="V14" s="166"/>
      <c r="W14" s="166"/>
      <c r="X14" s="166"/>
      <c r="Y14" s="166"/>
      <c r="Z14" s="166"/>
      <c r="AA14" s="166"/>
      <c r="AB14" s="167"/>
      <c r="AC14" s="21"/>
      <c r="AD14" s="36"/>
      <c r="AE14" s="36"/>
      <c r="AF14" s="36"/>
      <c r="AG14" s="36"/>
      <c r="AH14" s="116"/>
      <c r="AI14" s="37"/>
      <c r="AJ14" s="37"/>
      <c r="AK14" s="37"/>
      <c r="AL14" s="37"/>
      <c r="AM14" s="37"/>
      <c r="AN14" s="37"/>
      <c r="AO14" s="21"/>
    </row>
    <row r="15" spans="1:41" ht="57" customHeight="1">
      <c r="A15" s="189"/>
      <c r="B15" s="189"/>
      <c r="C15" s="189"/>
      <c r="D15" s="189"/>
      <c r="E15" s="168"/>
      <c r="F15" s="169"/>
      <c r="G15" s="169"/>
      <c r="H15" s="169"/>
      <c r="I15" s="169"/>
      <c r="J15" s="169"/>
      <c r="K15" s="170"/>
      <c r="L15" s="168"/>
      <c r="M15" s="169"/>
      <c r="N15" s="170"/>
      <c r="O15" s="172"/>
      <c r="P15" s="172"/>
      <c r="Q15" s="173"/>
      <c r="R15" s="173"/>
      <c r="S15" s="168"/>
      <c r="T15" s="169"/>
      <c r="U15" s="169"/>
      <c r="V15" s="169"/>
      <c r="W15" s="169"/>
      <c r="X15" s="169"/>
      <c r="Y15" s="169"/>
      <c r="Z15" s="169"/>
      <c r="AA15" s="169"/>
      <c r="AB15" s="170"/>
      <c r="AC15" s="21"/>
      <c r="AD15" s="36"/>
      <c r="AE15" s="36"/>
      <c r="AF15" s="36"/>
      <c r="AG15" s="36"/>
      <c r="AH15" s="37"/>
      <c r="AI15" s="37"/>
      <c r="AJ15" s="37"/>
      <c r="AK15" s="37"/>
      <c r="AL15" s="37"/>
      <c r="AM15" s="37"/>
      <c r="AN15" s="37"/>
      <c r="AO15" s="21"/>
    </row>
    <row r="16" spans="1:41" ht="15.75" customHeight="1">
      <c r="A16" s="189"/>
      <c r="B16" s="189"/>
      <c r="C16" s="189"/>
      <c r="D16" s="189"/>
      <c r="E16" s="171" t="s">
        <v>17</v>
      </c>
      <c r="F16" s="171" t="s">
        <v>18</v>
      </c>
      <c r="G16" s="171" t="s">
        <v>13</v>
      </c>
      <c r="H16" s="182" t="s">
        <v>84</v>
      </c>
      <c r="I16" s="180"/>
      <c r="J16" s="180"/>
      <c r="K16" s="181"/>
      <c r="L16" s="171" t="s">
        <v>17</v>
      </c>
      <c r="M16" s="171" t="s">
        <v>18</v>
      </c>
      <c r="N16" s="171" t="s">
        <v>13</v>
      </c>
      <c r="O16" s="183" t="s">
        <v>10</v>
      </c>
      <c r="P16" s="173" t="s">
        <v>90</v>
      </c>
      <c r="Q16" s="173" t="s">
        <v>157</v>
      </c>
      <c r="R16" s="173"/>
      <c r="S16" s="183" t="s">
        <v>10</v>
      </c>
      <c r="T16" s="173" t="s">
        <v>89</v>
      </c>
      <c r="U16" s="183"/>
      <c r="V16" s="183"/>
      <c r="W16" s="172" t="s">
        <v>213</v>
      </c>
      <c r="X16" s="179" t="s">
        <v>89</v>
      </c>
      <c r="Y16" s="180"/>
      <c r="Z16" s="180"/>
      <c r="AA16" s="181"/>
      <c r="AB16" s="162" t="s">
        <v>95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31.5" customHeight="1">
      <c r="A17" s="189"/>
      <c r="B17" s="189"/>
      <c r="C17" s="189"/>
      <c r="D17" s="189"/>
      <c r="E17" s="163"/>
      <c r="F17" s="163"/>
      <c r="G17" s="163"/>
      <c r="H17" s="171" t="s">
        <v>85</v>
      </c>
      <c r="I17" s="179" t="s">
        <v>86</v>
      </c>
      <c r="J17" s="180"/>
      <c r="K17" s="181"/>
      <c r="L17" s="163"/>
      <c r="M17" s="163"/>
      <c r="N17" s="163"/>
      <c r="O17" s="183"/>
      <c r="P17" s="173"/>
      <c r="Q17" s="173"/>
      <c r="R17" s="173"/>
      <c r="S17" s="183"/>
      <c r="T17" s="183" t="s">
        <v>25</v>
      </c>
      <c r="U17" s="183" t="s">
        <v>19</v>
      </c>
      <c r="V17" s="183" t="s">
        <v>20</v>
      </c>
      <c r="W17" s="198"/>
      <c r="X17" s="162" t="s">
        <v>253</v>
      </c>
      <c r="Y17" s="162" t="s">
        <v>92</v>
      </c>
      <c r="Z17" s="162" t="s">
        <v>93</v>
      </c>
      <c r="AA17" s="162" t="s">
        <v>94</v>
      </c>
      <c r="AB17" s="163"/>
      <c r="AC17" s="21"/>
      <c r="AD17" s="160" t="str">
        <f>IF(COUNTIF(AE20:AN52,"&lt;&gt;0")=0,"Ошибок в отчете 0","Ошибок в отчете: "&amp;COUNTIF(AE20:AN52,"&lt;&gt;0"))</f>
        <v>Ошибок в отчете 0</v>
      </c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46.25" customHeight="1">
      <c r="A18" s="190"/>
      <c r="B18" s="190"/>
      <c r="C18" s="190"/>
      <c r="D18" s="190"/>
      <c r="E18" s="164"/>
      <c r="F18" s="164"/>
      <c r="G18" s="164"/>
      <c r="H18" s="164"/>
      <c r="I18" s="103" t="s">
        <v>87</v>
      </c>
      <c r="J18" s="104" t="s">
        <v>88</v>
      </c>
      <c r="K18" s="104" t="s">
        <v>211</v>
      </c>
      <c r="L18" s="164"/>
      <c r="M18" s="164"/>
      <c r="N18" s="164"/>
      <c r="O18" s="183"/>
      <c r="P18" s="173"/>
      <c r="Q18" s="104" t="s">
        <v>155</v>
      </c>
      <c r="R18" s="104" t="s">
        <v>156</v>
      </c>
      <c r="S18" s="183"/>
      <c r="T18" s="183"/>
      <c r="U18" s="183"/>
      <c r="V18" s="183"/>
      <c r="W18" s="198"/>
      <c r="X18" s="164"/>
      <c r="Y18" s="164"/>
      <c r="Z18" s="164"/>
      <c r="AA18" s="206"/>
      <c r="AB18" s="164"/>
      <c r="AC18" s="21"/>
      <c r="AD18" s="203" t="s">
        <v>260</v>
      </c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1"/>
    </row>
    <row r="19" spans="1:41" ht="12.75" customHeight="1">
      <c r="A19" s="38" t="s">
        <v>2</v>
      </c>
      <c r="B19" s="38" t="s">
        <v>3</v>
      </c>
      <c r="C19" s="38" t="s">
        <v>4</v>
      </c>
      <c r="D19" s="38">
        <v>1</v>
      </c>
      <c r="E19" s="39">
        <v>2</v>
      </c>
      <c r="F19" s="39">
        <v>3</v>
      </c>
      <c r="G19" s="38">
        <v>4</v>
      </c>
      <c r="H19" s="39">
        <v>5</v>
      </c>
      <c r="I19" s="39">
        <v>6</v>
      </c>
      <c r="J19" s="38">
        <v>7</v>
      </c>
      <c r="K19" s="39">
        <v>8</v>
      </c>
      <c r="L19" s="39">
        <v>9</v>
      </c>
      <c r="M19" s="38">
        <v>10</v>
      </c>
      <c r="N19" s="39">
        <v>11</v>
      </c>
      <c r="O19" s="39">
        <v>12</v>
      </c>
      <c r="P19" s="38">
        <v>13</v>
      </c>
      <c r="Q19" s="39">
        <v>14</v>
      </c>
      <c r="R19" s="39">
        <v>15</v>
      </c>
      <c r="S19" s="38">
        <v>16</v>
      </c>
      <c r="T19" s="39">
        <v>17</v>
      </c>
      <c r="U19" s="39">
        <v>18</v>
      </c>
      <c r="V19" s="38">
        <v>19</v>
      </c>
      <c r="W19" s="39">
        <v>20</v>
      </c>
      <c r="X19" s="39">
        <v>21</v>
      </c>
      <c r="Y19" s="38">
        <v>22</v>
      </c>
      <c r="Z19" s="39">
        <v>23</v>
      </c>
      <c r="AA19" s="39">
        <v>24</v>
      </c>
      <c r="AB19" s="38">
        <v>25</v>
      </c>
      <c r="AC19" s="21"/>
      <c r="AD19" s="119" t="s">
        <v>35</v>
      </c>
      <c r="AE19" s="14" t="str">
        <f>IF($H$11="январь","гр. 2 = гр. 9","гр. 2 &gt;= гр. 9")</f>
        <v>гр. 2 &gt;= гр. 9</v>
      </c>
      <c r="AF19" s="14" t="str">
        <f>IF($H$11="январь","гр. 3 = гр. 10","гр. 3 &gt;= гр. 10")</f>
        <v>гр. 3 &gt;= гр. 10</v>
      </c>
      <c r="AG19" s="14" t="str">
        <f>IF($H$11="январь","гр. 4 = гр. 11","гр. 4 &gt;= гр. 11")</f>
        <v>гр. 4 &gt;= гр. 11</v>
      </c>
      <c r="AH19" s="14" t="s">
        <v>208</v>
      </c>
      <c r="AI19" s="14" t="s">
        <v>164</v>
      </c>
      <c r="AJ19" s="14" t="s">
        <v>159</v>
      </c>
      <c r="AK19" s="14" t="s">
        <v>160</v>
      </c>
      <c r="AL19" s="14" t="s">
        <v>161</v>
      </c>
      <c r="AM19" s="14" t="s">
        <v>162</v>
      </c>
      <c r="AN19" s="14" t="s">
        <v>163</v>
      </c>
      <c r="AO19" s="21"/>
    </row>
    <row r="20" spans="1:41" ht="25.5">
      <c r="A20" s="114" t="s">
        <v>14</v>
      </c>
      <c r="B20" s="113" t="s">
        <v>15</v>
      </c>
      <c r="C20" s="111" t="s">
        <v>224</v>
      </c>
      <c r="D20" s="40">
        <f>SUM(D21:D46)</f>
        <v>0</v>
      </c>
      <c r="E20" s="40">
        <f aca="true" t="shared" si="0" ref="E20:N20">SUM(E21:E46)</f>
        <v>0</v>
      </c>
      <c r="F20" s="40">
        <f t="shared" si="0"/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40">
        <f t="shared" si="0"/>
        <v>0</v>
      </c>
      <c r="K20" s="40">
        <f t="shared" si="0"/>
        <v>0</v>
      </c>
      <c r="L20" s="40">
        <f t="shared" si="0"/>
        <v>0</v>
      </c>
      <c r="M20" s="40">
        <f t="shared" si="0"/>
        <v>0</v>
      </c>
      <c r="N20" s="40">
        <f t="shared" si="0"/>
        <v>0</v>
      </c>
      <c r="O20" s="41">
        <f aca="true" t="shared" si="1" ref="O20:T20">SUM(O21:O46)</f>
        <v>0</v>
      </c>
      <c r="P20" s="41">
        <f t="shared" si="1"/>
        <v>0</v>
      </c>
      <c r="Q20" s="41">
        <f t="shared" si="1"/>
        <v>0</v>
      </c>
      <c r="R20" s="41">
        <f t="shared" si="1"/>
        <v>0</v>
      </c>
      <c r="S20" s="40">
        <f t="shared" si="1"/>
        <v>0</v>
      </c>
      <c r="T20" s="40">
        <f t="shared" si="1"/>
        <v>0</v>
      </c>
      <c r="U20" s="40">
        <f aca="true" t="shared" si="2" ref="U20:AB20">SUM(U21:U46)</f>
        <v>0</v>
      </c>
      <c r="V20" s="40">
        <f t="shared" si="2"/>
        <v>0</v>
      </c>
      <c r="W20" s="40">
        <f t="shared" si="2"/>
        <v>0</v>
      </c>
      <c r="X20" s="40">
        <f t="shared" si="2"/>
        <v>0</v>
      </c>
      <c r="Y20" s="40">
        <f t="shared" si="2"/>
        <v>0</v>
      </c>
      <c r="Z20" s="40">
        <f t="shared" si="2"/>
        <v>0</v>
      </c>
      <c r="AA20" s="40">
        <f t="shared" si="2"/>
        <v>0</v>
      </c>
      <c r="AB20" s="40">
        <f t="shared" si="2"/>
        <v>0</v>
      </c>
      <c r="AC20" s="21"/>
      <c r="AD20" s="120" t="str">
        <f>"стр."&amp;C20</f>
        <v>стр.010</v>
      </c>
      <c r="AE20" s="118">
        <f>ROUND(IF($H$11="январь",E20-L20,IF(E20&gt;=L20,0,E20-L20)),2)</f>
        <v>0</v>
      </c>
      <c r="AF20" s="118">
        <f>ROUND(IF($H$11="январь",F20-M20,IF(F20&gt;=M20,0,F20-M20)),2)</f>
        <v>0</v>
      </c>
      <c r="AG20" s="118">
        <f>ROUND(IF($H$11="январь",G20-N20,IF(G20&gt;=N20,0,G20-N20)),2)</f>
        <v>0</v>
      </c>
      <c r="AH20" s="118">
        <f>IF(OR($H$11="март",$H$11="июнь",$H$11="сентябрь",$H$11="декабрь"),ROUND(ABS(G20-H20)-I20-J20-K20,2),0)</f>
        <v>0</v>
      </c>
      <c r="AI20" s="42">
        <f>ROUND(IF(O20&gt;=(Q20+R20),0,O20-(Q20+R20)),0)</f>
        <v>0</v>
      </c>
      <c r="AJ20" s="42">
        <f>ROUND(IF(O20&gt;=P20,0,O20-P20),0)</f>
        <v>0</v>
      </c>
      <c r="AK20" s="118">
        <f>ROUND(IF(S20&gt;=W20,0,S20-W20),2)</f>
        <v>0</v>
      </c>
      <c r="AL20" s="118">
        <f>ROUND(IF(U20&gt;=V20,0,U20-V20),2)</f>
        <v>0</v>
      </c>
      <c r="AM20" s="118">
        <f>ROUND(IF(W20&gt;=(X20+Y20+Z20),0,W20-(X20+Y20+Z20)),2)</f>
        <v>0</v>
      </c>
      <c r="AN20" s="118">
        <f>ROUND(IF(Z20&gt;=AA20,0,Z20-AA20),2)</f>
        <v>0</v>
      </c>
      <c r="AO20" s="21"/>
    </row>
    <row r="21" spans="1:41" ht="114.75">
      <c r="A21" s="109" t="s">
        <v>143</v>
      </c>
      <c r="B21" s="143" t="s">
        <v>98</v>
      </c>
      <c r="C21" s="107" t="s">
        <v>225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4"/>
      <c r="Q21" s="44"/>
      <c r="R21" s="44"/>
      <c r="S21" s="45">
        <f>T21+U21</f>
        <v>0</v>
      </c>
      <c r="T21" s="43"/>
      <c r="U21" s="43"/>
      <c r="V21" s="43"/>
      <c r="W21" s="43"/>
      <c r="X21" s="43"/>
      <c r="Y21" s="43"/>
      <c r="Z21" s="43"/>
      <c r="AA21" s="43"/>
      <c r="AB21" s="43"/>
      <c r="AC21" s="21"/>
      <c r="AD21" s="120" t="str">
        <f aca="true" t="shared" si="3" ref="AD21:AD52">"стр."&amp;C21</f>
        <v>стр.013</v>
      </c>
      <c r="AE21" s="118">
        <f aca="true" t="shared" si="4" ref="AE21:AE52">ROUND(IF($H$11="январь",E21-L21,IF(E21&gt;=L21,0,E21-L21)),2)</f>
        <v>0</v>
      </c>
      <c r="AF21" s="118">
        <f aca="true" t="shared" si="5" ref="AF21:AF52">ROUND(IF($H$11="январь",F21-M21,IF(F21&gt;=M21,0,F21-M21)),2)</f>
        <v>0</v>
      </c>
      <c r="AG21" s="118">
        <f aca="true" t="shared" si="6" ref="AG21:AG52">ROUND(IF($H$11="январь",G21-N21,IF(G21&gt;=N21,0,G21-N21)),2)</f>
        <v>0</v>
      </c>
      <c r="AH21" s="118">
        <f aca="true" t="shared" si="7" ref="AH21:AH52">IF(OR($H$11="март",$H$11="июнь",$H$11="сентябрь",$H$11="декабрь"),ROUND(ABS(G21-H21)-I21-J21-K21,2),0)</f>
        <v>0</v>
      </c>
      <c r="AI21" s="42">
        <f aca="true" t="shared" si="8" ref="AI21:AI52">ROUND(IF(O21&gt;=(Q21+R21),0,O21-(Q21+R21)),0)</f>
        <v>0</v>
      </c>
      <c r="AJ21" s="42">
        <f aca="true" t="shared" si="9" ref="AJ21:AJ52">ROUND(IF(O21&gt;=P21,0,O21-P21),0)</f>
        <v>0</v>
      </c>
      <c r="AK21" s="118">
        <f aca="true" t="shared" si="10" ref="AK21:AK52">ROUND(IF(S21&gt;=W21,0,S21-W21),2)</f>
        <v>0</v>
      </c>
      <c r="AL21" s="118">
        <f aca="true" t="shared" si="11" ref="AL21:AL52">ROUND(IF(U21&gt;=V21,0,U21-V21),2)</f>
        <v>0</v>
      </c>
      <c r="AM21" s="118">
        <f aca="true" t="shared" si="12" ref="AM21:AM52">ROUND(IF(W21&gt;=(X21+Y21+Z21),0,W21-(X21+Y21+Z21)),2)</f>
        <v>0</v>
      </c>
      <c r="AN21" s="118">
        <f aca="true" t="shared" si="13" ref="AN21:AN52">ROUND(IF(Z21&gt;=AA21,0,Z21-AA21),2)</f>
        <v>0</v>
      </c>
      <c r="AO21" s="21"/>
    </row>
    <row r="22" spans="1:41" ht="127.5">
      <c r="A22" s="109" t="s">
        <v>121</v>
      </c>
      <c r="B22" s="143" t="s">
        <v>99</v>
      </c>
      <c r="C22" s="107" t="s">
        <v>226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44"/>
      <c r="Q22" s="44"/>
      <c r="R22" s="44"/>
      <c r="S22" s="45">
        <f aca="true" t="shared" si="14" ref="S22:S46">T22+U22</f>
        <v>0</v>
      </c>
      <c r="T22" s="43"/>
      <c r="U22" s="43"/>
      <c r="V22" s="43"/>
      <c r="W22" s="43"/>
      <c r="X22" s="43"/>
      <c r="Y22" s="43"/>
      <c r="Z22" s="43"/>
      <c r="AA22" s="43"/>
      <c r="AB22" s="43"/>
      <c r="AC22" s="21"/>
      <c r="AD22" s="120" t="str">
        <f t="shared" si="3"/>
        <v>стр.014</v>
      </c>
      <c r="AE22" s="118">
        <f t="shared" si="4"/>
        <v>0</v>
      </c>
      <c r="AF22" s="118">
        <f t="shared" si="5"/>
        <v>0</v>
      </c>
      <c r="AG22" s="118">
        <f t="shared" si="6"/>
        <v>0</v>
      </c>
      <c r="AH22" s="118">
        <f t="shared" si="7"/>
        <v>0</v>
      </c>
      <c r="AI22" s="42">
        <f t="shared" si="8"/>
        <v>0</v>
      </c>
      <c r="AJ22" s="42">
        <f t="shared" si="9"/>
        <v>0</v>
      </c>
      <c r="AK22" s="118">
        <f t="shared" si="10"/>
        <v>0</v>
      </c>
      <c r="AL22" s="118">
        <f t="shared" si="11"/>
        <v>0</v>
      </c>
      <c r="AM22" s="118">
        <f t="shared" si="12"/>
        <v>0</v>
      </c>
      <c r="AN22" s="118">
        <f t="shared" si="13"/>
        <v>0</v>
      </c>
      <c r="AO22" s="21"/>
    </row>
    <row r="23" spans="1:41" ht="51">
      <c r="A23" s="109" t="s">
        <v>122</v>
      </c>
      <c r="B23" s="143" t="s">
        <v>100</v>
      </c>
      <c r="C23" s="107" t="s">
        <v>227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44"/>
      <c r="Q23" s="44"/>
      <c r="R23" s="44"/>
      <c r="S23" s="45">
        <f t="shared" si="14"/>
        <v>0</v>
      </c>
      <c r="T23" s="43"/>
      <c r="U23" s="43"/>
      <c r="V23" s="43"/>
      <c r="W23" s="43"/>
      <c r="X23" s="43"/>
      <c r="Y23" s="43"/>
      <c r="Z23" s="43"/>
      <c r="AA23" s="43"/>
      <c r="AB23" s="43"/>
      <c r="AC23" s="21"/>
      <c r="AD23" s="120" t="str">
        <f t="shared" si="3"/>
        <v>стр.015</v>
      </c>
      <c r="AE23" s="118">
        <f t="shared" si="4"/>
        <v>0</v>
      </c>
      <c r="AF23" s="118">
        <f t="shared" si="5"/>
        <v>0</v>
      </c>
      <c r="AG23" s="118">
        <f t="shared" si="6"/>
        <v>0</v>
      </c>
      <c r="AH23" s="118">
        <f t="shared" si="7"/>
        <v>0</v>
      </c>
      <c r="AI23" s="42">
        <f t="shared" si="8"/>
        <v>0</v>
      </c>
      <c r="AJ23" s="42">
        <f t="shared" si="9"/>
        <v>0</v>
      </c>
      <c r="AK23" s="118">
        <f t="shared" si="10"/>
        <v>0</v>
      </c>
      <c r="AL23" s="118">
        <f t="shared" si="11"/>
        <v>0</v>
      </c>
      <c r="AM23" s="118">
        <f t="shared" si="12"/>
        <v>0</v>
      </c>
      <c r="AN23" s="118">
        <f t="shared" si="13"/>
        <v>0</v>
      </c>
      <c r="AO23" s="21"/>
    </row>
    <row r="24" spans="1:41" ht="102">
      <c r="A24" s="109" t="s">
        <v>123</v>
      </c>
      <c r="B24" s="143" t="s">
        <v>101</v>
      </c>
      <c r="C24" s="107" t="s">
        <v>228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44"/>
      <c r="Q24" s="44"/>
      <c r="R24" s="44"/>
      <c r="S24" s="45">
        <f t="shared" si="14"/>
        <v>0</v>
      </c>
      <c r="T24" s="43"/>
      <c r="U24" s="43"/>
      <c r="V24" s="43"/>
      <c r="W24" s="43"/>
      <c r="X24" s="43"/>
      <c r="Y24" s="43"/>
      <c r="Z24" s="43"/>
      <c r="AA24" s="43"/>
      <c r="AB24" s="43"/>
      <c r="AC24" s="21"/>
      <c r="AD24" s="120" t="str">
        <f t="shared" si="3"/>
        <v>стр.016</v>
      </c>
      <c r="AE24" s="118">
        <f t="shared" si="4"/>
        <v>0</v>
      </c>
      <c r="AF24" s="118">
        <f t="shared" si="5"/>
        <v>0</v>
      </c>
      <c r="AG24" s="118">
        <f t="shared" si="6"/>
        <v>0</v>
      </c>
      <c r="AH24" s="118">
        <f t="shared" si="7"/>
        <v>0</v>
      </c>
      <c r="AI24" s="42">
        <f t="shared" si="8"/>
        <v>0</v>
      </c>
      <c r="AJ24" s="42">
        <f t="shared" si="9"/>
        <v>0</v>
      </c>
      <c r="AK24" s="118">
        <f t="shared" si="10"/>
        <v>0</v>
      </c>
      <c r="AL24" s="118">
        <f t="shared" si="11"/>
        <v>0</v>
      </c>
      <c r="AM24" s="118">
        <f t="shared" si="12"/>
        <v>0</v>
      </c>
      <c r="AN24" s="118">
        <f t="shared" si="13"/>
        <v>0</v>
      </c>
      <c r="AO24" s="21"/>
    </row>
    <row r="25" spans="1:41" ht="102">
      <c r="A25" s="109" t="s">
        <v>124</v>
      </c>
      <c r="B25" s="143" t="s">
        <v>102</v>
      </c>
      <c r="C25" s="107" t="s">
        <v>229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44"/>
      <c r="Q25" s="44"/>
      <c r="R25" s="44"/>
      <c r="S25" s="45">
        <f t="shared" si="14"/>
        <v>0</v>
      </c>
      <c r="T25" s="43"/>
      <c r="U25" s="43"/>
      <c r="V25" s="43"/>
      <c r="W25" s="43"/>
      <c r="X25" s="43"/>
      <c r="Y25" s="43"/>
      <c r="Z25" s="43"/>
      <c r="AA25" s="43"/>
      <c r="AB25" s="43"/>
      <c r="AC25" s="21"/>
      <c r="AD25" s="120" t="str">
        <f t="shared" si="3"/>
        <v>стр.017</v>
      </c>
      <c r="AE25" s="118">
        <f t="shared" si="4"/>
        <v>0</v>
      </c>
      <c r="AF25" s="118">
        <f t="shared" si="5"/>
        <v>0</v>
      </c>
      <c r="AG25" s="118">
        <f t="shared" si="6"/>
        <v>0</v>
      </c>
      <c r="AH25" s="118">
        <f t="shared" si="7"/>
        <v>0</v>
      </c>
      <c r="AI25" s="42">
        <f t="shared" si="8"/>
        <v>0</v>
      </c>
      <c r="AJ25" s="42">
        <f t="shared" si="9"/>
        <v>0</v>
      </c>
      <c r="AK25" s="118">
        <f t="shared" si="10"/>
        <v>0</v>
      </c>
      <c r="AL25" s="118">
        <f t="shared" si="11"/>
        <v>0</v>
      </c>
      <c r="AM25" s="118">
        <f t="shared" si="12"/>
        <v>0</v>
      </c>
      <c r="AN25" s="118">
        <f t="shared" si="13"/>
        <v>0</v>
      </c>
      <c r="AO25" s="21"/>
    </row>
    <row r="26" spans="1:41" ht="127.5">
      <c r="A26" s="109" t="s">
        <v>132</v>
      </c>
      <c r="B26" s="143" t="s">
        <v>103</v>
      </c>
      <c r="C26" s="107" t="s">
        <v>230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  <c r="P26" s="44"/>
      <c r="Q26" s="44"/>
      <c r="R26" s="44"/>
      <c r="S26" s="45">
        <f t="shared" si="14"/>
        <v>0</v>
      </c>
      <c r="T26" s="43"/>
      <c r="U26" s="43"/>
      <c r="V26" s="43"/>
      <c r="W26" s="43"/>
      <c r="X26" s="43"/>
      <c r="Y26" s="43"/>
      <c r="Z26" s="43"/>
      <c r="AA26" s="43"/>
      <c r="AB26" s="43"/>
      <c r="AC26" s="21"/>
      <c r="AD26" s="120" t="str">
        <f t="shared" si="3"/>
        <v>стр.018</v>
      </c>
      <c r="AE26" s="118">
        <f t="shared" si="4"/>
        <v>0</v>
      </c>
      <c r="AF26" s="118">
        <f t="shared" si="5"/>
        <v>0</v>
      </c>
      <c r="AG26" s="118">
        <f t="shared" si="6"/>
        <v>0</v>
      </c>
      <c r="AH26" s="118">
        <f t="shared" si="7"/>
        <v>0</v>
      </c>
      <c r="AI26" s="42">
        <f t="shared" si="8"/>
        <v>0</v>
      </c>
      <c r="AJ26" s="42">
        <f t="shared" si="9"/>
        <v>0</v>
      </c>
      <c r="AK26" s="118">
        <f t="shared" si="10"/>
        <v>0</v>
      </c>
      <c r="AL26" s="118">
        <f t="shared" si="11"/>
        <v>0</v>
      </c>
      <c r="AM26" s="118">
        <f t="shared" si="12"/>
        <v>0</v>
      </c>
      <c r="AN26" s="118">
        <f t="shared" si="13"/>
        <v>0</v>
      </c>
      <c r="AO26" s="21"/>
    </row>
    <row r="27" spans="1:41" ht="114.75">
      <c r="A27" s="109" t="s">
        <v>133</v>
      </c>
      <c r="B27" s="143" t="s">
        <v>104</v>
      </c>
      <c r="C27" s="107" t="s">
        <v>231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4"/>
      <c r="Q27" s="44"/>
      <c r="R27" s="44"/>
      <c r="S27" s="45">
        <f t="shared" si="14"/>
        <v>0</v>
      </c>
      <c r="T27" s="43"/>
      <c r="U27" s="43"/>
      <c r="V27" s="43"/>
      <c r="W27" s="43"/>
      <c r="X27" s="43"/>
      <c r="Y27" s="43"/>
      <c r="Z27" s="43"/>
      <c r="AA27" s="43"/>
      <c r="AB27" s="43"/>
      <c r="AC27" s="21"/>
      <c r="AD27" s="120" t="str">
        <f t="shared" si="3"/>
        <v>стр.019</v>
      </c>
      <c r="AE27" s="118">
        <f t="shared" si="4"/>
        <v>0</v>
      </c>
      <c r="AF27" s="118">
        <f t="shared" si="5"/>
        <v>0</v>
      </c>
      <c r="AG27" s="118">
        <f t="shared" si="6"/>
        <v>0</v>
      </c>
      <c r="AH27" s="118">
        <f t="shared" si="7"/>
        <v>0</v>
      </c>
      <c r="AI27" s="42">
        <f t="shared" si="8"/>
        <v>0</v>
      </c>
      <c r="AJ27" s="42">
        <f t="shared" si="9"/>
        <v>0</v>
      </c>
      <c r="AK27" s="118">
        <f t="shared" si="10"/>
        <v>0</v>
      </c>
      <c r="AL27" s="118">
        <f t="shared" si="11"/>
        <v>0</v>
      </c>
      <c r="AM27" s="118">
        <f t="shared" si="12"/>
        <v>0</v>
      </c>
      <c r="AN27" s="118">
        <f t="shared" si="13"/>
        <v>0</v>
      </c>
      <c r="AO27" s="21"/>
    </row>
    <row r="28" spans="1:41" ht="102">
      <c r="A28" s="109" t="s">
        <v>134</v>
      </c>
      <c r="B28" s="143" t="s">
        <v>105</v>
      </c>
      <c r="C28" s="107" t="s">
        <v>232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4"/>
      <c r="Q28" s="44"/>
      <c r="R28" s="44"/>
      <c r="S28" s="45">
        <f t="shared" si="14"/>
        <v>0</v>
      </c>
      <c r="T28" s="43"/>
      <c r="U28" s="43"/>
      <c r="V28" s="43"/>
      <c r="W28" s="43"/>
      <c r="X28" s="43"/>
      <c r="Y28" s="43"/>
      <c r="Z28" s="43"/>
      <c r="AA28" s="43"/>
      <c r="AB28" s="43"/>
      <c r="AC28" s="21"/>
      <c r="AD28" s="120" t="str">
        <f t="shared" si="3"/>
        <v>стр.020</v>
      </c>
      <c r="AE28" s="118">
        <f t="shared" si="4"/>
        <v>0</v>
      </c>
      <c r="AF28" s="118">
        <f t="shared" si="5"/>
        <v>0</v>
      </c>
      <c r="AG28" s="118">
        <f t="shared" si="6"/>
        <v>0</v>
      </c>
      <c r="AH28" s="118">
        <f t="shared" si="7"/>
        <v>0</v>
      </c>
      <c r="AI28" s="42">
        <f t="shared" si="8"/>
        <v>0</v>
      </c>
      <c r="AJ28" s="42">
        <f t="shared" si="9"/>
        <v>0</v>
      </c>
      <c r="AK28" s="118">
        <f t="shared" si="10"/>
        <v>0</v>
      </c>
      <c r="AL28" s="118">
        <f t="shared" si="11"/>
        <v>0</v>
      </c>
      <c r="AM28" s="118">
        <f t="shared" si="12"/>
        <v>0</v>
      </c>
      <c r="AN28" s="118">
        <f t="shared" si="13"/>
        <v>0</v>
      </c>
      <c r="AO28" s="21"/>
    </row>
    <row r="29" spans="1:41" ht="127.5">
      <c r="A29" s="109" t="s">
        <v>135</v>
      </c>
      <c r="B29" s="143" t="s">
        <v>106</v>
      </c>
      <c r="C29" s="107" t="s">
        <v>233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44"/>
      <c r="Q29" s="44"/>
      <c r="R29" s="44"/>
      <c r="S29" s="45">
        <f t="shared" si="14"/>
        <v>0</v>
      </c>
      <c r="T29" s="43"/>
      <c r="U29" s="43"/>
      <c r="V29" s="43"/>
      <c r="W29" s="43"/>
      <c r="X29" s="43"/>
      <c r="Y29" s="43"/>
      <c r="Z29" s="43"/>
      <c r="AA29" s="43"/>
      <c r="AB29" s="43"/>
      <c r="AC29" s="21"/>
      <c r="AD29" s="120" t="str">
        <f t="shared" si="3"/>
        <v>стр.021</v>
      </c>
      <c r="AE29" s="118">
        <f t="shared" si="4"/>
        <v>0</v>
      </c>
      <c r="AF29" s="118">
        <f t="shared" si="5"/>
        <v>0</v>
      </c>
      <c r="AG29" s="118">
        <f t="shared" si="6"/>
        <v>0</v>
      </c>
      <c r="AH29" s="118">
        <f t="shared" si="7"/>
        <v>0</v>
      </c>
      <c r="AI29" s="42">
        <f t="shared" si="8"/>
        <v>0</v>
      </c>
      <c r="AJ29" s="42">
        <f t="shared" si="9"/>
        <v>0</v>
      </c>
      <c r="AK29" s="118">
        <f t="shared" si="10"/>
        <v>0</v>
      </c>
      <c r="AL29" s="118">
        <f t="shared" si="11"/>
        <v>0</v>
      </c>
      <c r="AM29" s="118">
        <f t="shared" si="12"/>
        <v>0</v>
      </c>
      <c r="AN29" s="118">
        <f t="shared" si="13"/>
        <v>0</v>
      </c>
      <c r="AO29" s="21"/>
    </row>
    <row r="30" spans="1:41" ht="165.75">
      <c r="A30" s="109" t="s">
        <v>136</v>
      </c>
      <c r="B30" s="143" t="s">
        <v>107</v>
      </c>
      <c r="C30" s="107" t="s">
        <v>234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  <c r="P30" s="44"/>
      <c r="Q30" s="44"/>
      <c r="R30" s="44"/>
      <c r="S30" s="45">
        <f t="shared" si="14"/>
        <v>0</v>
      </c>
      <c r="T30" s="43"/>
      <c r="U30" s="43"/>
      <c r="V30" s="43"/>
      <c r="W30" s="43"/>
      <c r="X30" s="43"/>
      <c r="Y30" s="43"/>
      <c r="Z30" s="43"/>
      <c r="AA30" s="43"/>
      <c r="AB30" s="43"/>
      <c r="AC30" s="21"/>
      <c r="AD30" s="120" t="str">
        <f t="shared" si="3"/>
        <v>стр.022</v>
      </c>
      <c r="AE30" s="118">
        <f t="shared" si="4"/>
        <v>0</v>
      </c>
      <c r="AF30" s="118">
        <f t="shared" si="5"/>
        <v>0</v>
      </c>
      <c r="AG30" s="118">
        <f t="shared" si="6"/>
        <v>0</v>
      </c>
      <c r="AH30" s="118">
        <f t="shared" si="7"/>
        <v>0</v>
      </c>
      <c r="AI30" s="42">
        <f t="shared" si="8"/>
        <v>0</v>
      </c>
      <c r="AJ30" s="42">
        <f t="shared" si="9"/>
        <v>0</v>
      </c>
      <c r="AK30" s="118">
        <f t="shared" si="10"/>
        <v>0</v>
      </c>
      <c r="AL30" s="118">
        <f t="shared" si="11"/>
        <v>0</v>
      </c>
      <c r="AM30" s="118">
        <f t="shared" si="12"/>
        <v>0</v>
      </c>
      <c r="AN30" s="118">
        <f t="shared" si="13"/>
        <v>0</v>
      </c>
      <c r="AO30" s="21"/>
    </row>
    <row r="31" spans="1:41" ht="153">
      <c r="A31" s="109" t="s">
        <v>137</v>
      </c>
      <c r="B31" s="143" t="s">
        <v>108</v>
      </c>
      <c r="C31" s="107" t="s">
        <v>235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  <c r="P31" s="44"/>
      <c r="Q31" s="44"/>
      <c r="R31" s="44"/>
      <c r="S31" s="45">
        <f t="shared" si="14"/>
        <v>0</v>
      </c>
      <c r="T31" s="43"/>
      <c r="U31" s="43"/>
      <c r="V31" s="43"/>
      <c r="W31" s="43"/>
      <c r="X31" s="43"/>
      <c r="Y31" s="43"/>
      <c r="Z31" s="43"/>
      <c r="AA31" s="43"/>
      <c r="AB31" s="43"/>
      <c r="AC31" s="21"/>
      <c r="AD31" s="120" t="str">
        <f t="shared" si="3"/>
        <v>стр.023</v>
      </c>
      <c r="AE31" s="118">
        <f t="shared" si="4"/>
        <v>0</v>
      </c>
      <c r="AF31" s="118">
        <f t="shared" si="5"/>
        <v>0</v>
      </c>
      <c r="AG31" s="118">
        <f t="shared" si="6"/>
        <v>0</v>
      </c>
      <c r="AH31" s="118">
        <f t="shared" si="7"/>
        <v>0</v>
      </c>
      <c r="AI31" s="42">
        <f t="shared" si="8"/>
        <v>0</v>
      </c>
      <c r="AJ31" s="42">
        <f t="shared" si="9"/>
        <v>0</v>
      </c>
      <c r="AK31" s="118">
        <f t="shared" si="10"/>
        <v>0</v>
      </c>
      <c r="AL31" s="118">
        <f t="shared" si="11"/>
        <v>0</v>
      </c>
      <c r="AM31" s="118">
        <f t="shared" si="12"/>
        <v>0</v>
      </c>
      <c r="AN31" s="118">
        <f t="shared" si="13"/>
        <v>0</v>
      </c>
      <c r="AO31" s="21"/>
    </row>
    <row r="32" spans="1:41" ht="153">
      <c r="A32" s="152" t="s">
        <v>217</v>
      </c>
      <c r="B32" s="153" t="s">
        <v>214</v>
      </c>
      <c r="C32" s="154" t="s">
        <v>215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  <c r="P32" s="44"/>
      <c r="Q32" s="44"/>
      <c r="R32" s="44"/>
      <c r="S32" s="45">
        <f t="shared" si="14"/>
        <v>0</v>
      </c>
      <c r="T32" s="43"/>
      <c r="U32" s="43"/>
      <c r="V32" s="43"/>
      <c r="W32" s="43"/>
      <c r="X32" s="43"/>
      <c r="Y32" s="43"/>
      <c r="Z32" s="43"/>
      <c r="AA32" s="43"/>
      <c r="AB32" s="43"/>
      <c r="AC32" s="21"/>
      <c r="AD32" s="120" t="str">
        <f t="shared" si="3"/>
        <v>стр.024</v>
      </c>
      <c r="AE32" s="118">
        <f>ROUND(IF($H$11="январь",E32-L32,IF(E32&gt;=L32,0,E32-L32)),2)</f>
        <v>0</v>
      </c>
      <c r="AF32" s="118">
        <f>ROUND(IF($H$11="январь",F32-M32,IF(F32&gt;=M32,0,F32-M32)),2)</f>
        <v>0</v>
      </c>
      <c r="AG32" s="118">
        <f>ROUND(IF($H$11="январь",G32-N32,IF(G32&gt;=N32,0,G32-N32)),2)</f>
        <v>0</v>
      </c>
      <c r="AH32" s="118">
        <f>IF(OR($H$11="март",$H$11="июнь",$H$11="сентябрь",$H$11="декабрь"),ROUND(ABS(G32-H32)-I32-J32-K32,2),0)</f>
        <v>0</v>
      </c>
      <c r="AI32" s="42">
        <f>ROUND(IF(O32&gt;=(Q32+R32),0,O32-(Q32+R32)),0)</f>
        <v>0</v>
      </c>
      <c r="AJ32" s="42">
        <f>ROUND(IF(O32&gt;=P32,0,O32-P32),0)</f>
        <v>0</v>
      </c>
      <c r="AK32" s="118">
        <f>ROUND(IF(S32&gt;=W32,0,S32-W32),2)</f>
        <v>0</v>
      </c>
      <c r="AL32" s="118">
        <f>ROUND(IF(U32&gt;=V32,0,U32-V32),2)</f>
        <v>0</v>
      </c>
      <c r="AM32" s="118">
        <f>ROUND(IF(W32&gt;=(X32+Y32+Z32),0,W32-(X32+Y32+Z32)),2)</f>
        <v>0</v>
      </c>
      <c r="AN32" s="118">
        <f>ROUND(IF(Z32&gt;=AA32,0,Z32-AA32),2)</f>
        <v>0</v>
      </c>
      <c r="AO32" s="21"/>
    </row>
    <row r="33" spans="1:41" ht="140.25">
      <c r="A33" s="109" t="s">
        <v>138</v>
      </c>
      <c r="B33" s="143" t="s">
        <v>109</v>
      </c>
      <c r="C33" s="107" t="s">
        <v>236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  <c r="P33" s="44"/>
      <c r="Q33" s="44"/>
      <c r="R33" s="44"/>
      <c r="S33" s="45">
        <f t="shared" si="14"/>
        <v>0</v>
      </c>
      <c r="T33" s="43"/>
      <c r="U33" s="43"/>
      <c r="V33" s="43"/>
      <c r="W33" s="43"/>
      <c r="X33" s="43"/>
      <c r="Y33" s="43"/>
      <c r="Z33" s="43"/>
      <c r="AA33" s="43"/>
      <c r="AB33" s="43"/>
      <c r="AC33" s="21"/>
      <c r="AD33" s="120" t="str">
        <f t="shared" si="3"/>
        <v>стр.025</v>
      </c>
      <c r="AE33" s="118">
        <f t="shared" si="4"/>
        <v>0</v>
      </c>
      <c r="AF33" s="118">
        <f t="shared" si="5"/>
        <v>0</v>
      </c>
      <c r="AG33" s="118">
        <f t="shared" si="6"/>
        <v>0</v>
      </c>
      <c r="AH33" s="118">
        <f t="shared" si="7"/>
        <v>0</v>
      </c>
      <c r="AI33" s="42">
        <f t="shared" si="8"/>
        <v>0</v>
      </c>
      <c r="AJ33" s="42">
        <f t="shared" si="9"/>
        <v>0</v>
      </c>
      <c r="AK33" s="118">
        <f t="shared" si="10"/>
        <v>0</v>
      </c>
      <c r="AL33" s="118">
        <f t="shared" si="11"/>
        <v>0</v>
      </c>
      <c r="AM33" s="118">
        <f t="shared" si="12"/>
        <v>0</v>
      </c>
      <c r="AN33" s="118">
        <f t="shared" si="13"/>
        <v>0</v>
      </c>
      <c r="AO33" s="21"/>
    </row>
    <row r="34" spans="1:41" ht="140.25">
      <c r="A34" s="109" t="s">
        <v>139</v>
      </c>
      <c r="B34" s="143" t="s">
        <v>110</v>
      </c>
      <c r="C34" s="107" t="s">
        <v>237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/>
      <c r="P34" s="44"/>
      <c r="Q34" s="44"/>
      <c r="R34" s="44"/>
      <c r="S34" s="45">
        <f t="shared" si="14"/>
        <v>0</v>
      </c>
      <c r="T34" s="43"/>
      <c r="U34" s="43"/>
      <c r="V34" s="43"/>
      <c r="W34" s="43"/>
      <c r="X34" s="43"/>
      <c r="Y34" s="43"/>
      <c r="Z34" s="43"/>
      <c r="AA34" s="43"/>
      <c r="AB34" s="43"/>
      <c r="AC34" s="21"/>
      <c r="AD34" s="120" t="str">
        <f t="shared" si="3"/>
        <v>стр.026</v>
      </c>
      <c r="AE34" s="118">
        <f t="shared" si="4"/>
        <v>0</v>
      </c>
      <c r="AF34" s="118">
        <f t="shared" si="5"/>
        <v>0</v>
      </c>
      <c r="AG34" s="118">
        <f t="shared" si="6"/>
        <v>0</v>
      </c>
      <c r="AH34" s="118">
        <f t="shared" si="7"/>
        <v>0</v>
      </c>
      <c r="AI34" s="42">
        <f t="shared" si="8"/>
        <v>0</v>
      </c>
      <c r="AJ34" s="42">
        <f t="shared" si="9"/>
        <v>0</v>
      </c>
      <c r="AK34" s="118">
        <f t="shared" si="10"/>
        <v>0</v>
      </c>
      <c r="AL34" s="118">
        <f t="shared" si="11"/>
        <v>0</v>
      </c>
      <c r="AM34" s="118">
        <f t="shared" si="12"/>
        <v>0</v>
      </c>
      <c r="AN34" s="118">
        <f t="shared" si="13"/>
        <v>0</v>
      </c>
      <c r="AO34" s="21"/>
    </row>
    <row r="35" spans="1:41" ht="153">
      <c r="A35" s="109" t="s">
        <v>140</v>
      </c>
      <c r="B35" s="143" t="s">
        <v>111</v>
      </c>
      <c r="C35" s="107" t="s">
        <v>238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4"/>
      <c r="P35" s="44"/>
      <c r="Q35" s="44"/>
      <c r="R35" s="44"/>
      <c r="S35" s="45">
        <f t="shared" si="14"/>
        <v>0</v>
      </c>
      <c r="T35" s="43"/>
      <c r="U35" s="43"/>
      <c r="V35" s="43"/>
      <c r="W35" s="43"/>
      <c r="X35" s="43"/>
      <c r="Y35" s="43"/>
      <c r="Z35" s="43"/>
      <c r="AA35" s="43"/>
      <c r="AB35" s="43"/>
      <c r="AC35" s="21"/>
      <c r="AD35" s="120" t="str">
        <f t="shared" si="3"/>
        <v>стр.027</v>
      </c>
      <c r="AE35" s="118">
        <f t="shared" si="4"/>
        <v>0</v>
      </c>
      <c r="AF35" s="118">
        <f t="shared" si="5"/>
        <v>0</v>
      </c>
      <c r="AG35" s="118">
        <f t="shared" si="6"/>
        <v>0</v>
      </c>
      <c r="AH35" s="118">
        <f t="shared" si="7"/>
        <v>0</v>
      </c>
      <c r="AI35" s="42">
        <f t="shared" si="8"/>
        <v>0</v>
      </c>
      <c r="AJ35" s="42">
        <f t="shared" si="9"/>
        <v>0</v>
      </c>
      <c r="AK35" s="118">
        <f t="shared" si="10"/>
        <v>0</v>
      </c>
      <c r="AL35" s="118">
        <f t="shared" si="11"/>
        <v>0</v>
      </c>
      <c r="AM35" s="118">
        <f t="shared" si="12"/>
        <v>0</v>
      </c>
      <c r="AN35" s="118">
        <f t="shared" si="13"/>
        <v>0</v>
      </c>
      <c r="AO35" s="21"/>
    </row>
    <row r="36" spans="1:41" ht="114.75">
      <c r="A36" s="109" t="s">
        <v>141</v>
      </c>
      <c r="B36" s="143" t="s">
        <v>112</v>
      </c>
      <c r="C36" s="107" t="s">
        <v>239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  <c r="P36" s="44"/>
      <c r="Q36" s="44"/>
      <c r="R36" s="44"/>
      <c r="S36" s="45">
        <f t="shared" si="14"/>
        <v>0</v>
      </c>
      <c r="T36" s="43"/>
      <c r="U36" s="43"/>
      <c r="V36" s="43"/>
      <c r="W36" s="43"/>
      <c r="X36" s="43"/>
      <c r="Y36" s="43"/>
      <c r="Z36" s="43"/>
      <c r="AA36" s="43"/>
      <c r="AB36" s="43"/>
      <c r="AC36" s="21"/>
      <c r="AD36" s="120" t="str">
        <f t="shared" si="3"/>
        <v>стр.028</v>
      </c>
      <c r="AE36" s="118">
        <f t="shared" si="4"/>
        <v>0</v>
      </c>
      <c r="AF36" s="118">
        <f t="shared" si="5"/>
        <v>0</v>
      </c>
      <c r="AG36" s="118">
        <f t="shared" si="6"/>
        <v>0</v>
      </c>
      <c r="AH36" s="118">
        <f t="shared" si="7"/>
        <v>0</v>
      </c>
      <c r="AI36" s="42">
        <f t="shared" si="8"/>
        <v>0</v>
      </c>
      <c r="AJ36" s="42">
        <f t="shared" si="9"/>
        <v>0</v>
      </c>
      <c r="AK36" s="118">
        <f t="shared" si="10"/>
        <v>0</v>
      </c>
      <c r="AL36" s="118">
        <f t="shared" si="11"/>
        <v>0</v>
      </c>
      <c r="AM36" s="118">
        <f t="shared" si="12"/>
        <v>0</v>
      </c>
      <c r="AN36" s="118">
        <f t="shared" si="13"/>
        <v>0</v>
      </c>
      <c r="AO36" s="21"/>
    </row>
    <row r="37" spans="1:41" ht="102">
      <c r="A37" s="109" t="s">
        <v>142</v>
      </c>
      <c r="B37" s="143" t="s">
        <v>113</v>
      </c>
      <c r="C37" s="107" t="s">
        <v>240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4"/>
      <c r="Q37" s="44"/>
      <c r="R37" s="44"/>
      <c r="S37" s="45">
        <f t="shared" si="14"/>
        <v>0</v>
      </c>
      <c r="T37" s="43"/>
      <c r="U37" s="43"/>
      <c r="V37" s="43"/>
      <c r="W37" s="43"/>
      <c r="X37" s="43"/>
      <c r="Y37" s="43"/>
      <c r="Z37" s="43"/>
      <c r="AA37" s="43"/>
      <c r="AB37" s="43"/>
      <c r="AC37" s="21"/>
      <c r="AD37" s="120" t="str">
        <f t="shared" si="3"/>
        <v>стр.029</v>
      </c>
      <c r="AE37" s="118">
        <f t="shared" si="4"/>
        <v>0</v>
      </c>
      <c r="AF37" s="118">
        <f t="shared" si="5"/>
        <v>0</v>
      </c>
      <c r="AG37" s="118">
        <f t="shared" si="6"/>
        <v>0</v>
      </c>
      <c r="AH37" s="118">
        <f t="shared" si="7"/>
        <v>0</v>
      </c>
      <c r="AI37" s="42">
        <f t="shared" si="8"/>
        <v>0</v>
      </c>
      <c r="AJ37" s="42">
        <f t="shared" si="9"/>
        <v>0</v>
      </c>
      <c r="AK37" s="118">
        <f t="shared" si="10"/>
        <v>0</v>
      </c>
      <c r="AL37" s="118">
        <f t="shared" si="11"/>
        <v>0</v>
      </c>
      <c r="AM37" s="118">
        <f t="shared" si="12"/>
        <v>0</v>
      </c>
      <c r="AN37" s="118">
        <f t="shared" si="13"/>
        <v>0</v>
      </c>
      <c r="AO37" s="21"/>
    </row>
    <row r="38" spans="1:41" ht="38.25">
      <c r="A38" s="142" t="s">
        <v>114</v>
      </c>
      <c r="B38" s="144" t="s">
        <v>158</v>
      </c>
      <c r="C38" s="107" t="s">
        <v>241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4"/>
      <c r="P38" s="44"/>
      <c r="Q38" s="44"/>
      <c r="R38" s="44"/>
      <c r="S38" s="45">
        <f t="shared" si="14"/>
        <v>0</v>
      </c>
      <c r="T38" s="43"/>
      <c r="U38" s="43"/>
      <c r="V38" s="43"/>
      <c r="W38" s="43"/>
      <c r="X38" s="43"/>
      <c r="Y38" s="43"/>
      <c r="Z38" s="43"/>
      <c r="AA38" s="43"/>
      <c r="AB38" s="43"/>
      <c r="AC38" s="21"/>
      <c r="AD38" s="120" t="str">
        <f t="shared" si="3"/>
        <v>стр.030</v>
      </c>
      <c r="AE38" s="118">
        <f t="shared" si="4"/>
        <v>0</v>
      </c>
      <c r="AF38" s="118">
        <f t="shared" si="5"/>
        <v>0</v>
      </c>
      <c r="AG38" s="118">
        <f t="shared" si="6"/>
        <v>0</v>
      </c>
      <c r="AH38" s="118">
        <f t="shared" si="7"/>
        <v>0</v>
      </c>
      <c r="AI38" s="42">
        <f t="shared" si="8"/>
        <v>0</v>
      </c>
      <c r="AJ38" s="42">
        <f t="shared" si="9"/>
        <v>0</v>
      </c>
      <c r="AK38" s="118">
        <f t="shared" si="10"/>
        <v>0</v>
      </c>
      <c r="AL38" s="118">
        <f t="shared" si="11"/>
        <v>0</v>
      </c>
      <c r="AM38" s="118">
        <f t="shared" si="12"/>
        <v>0</v>
      </c>
      <c r="AN38" s="118">
        <f t="shared" si="13"/>
        <v>0</v>
      </c>
      <c r="AO38" s="21"/>
    </row>
    <row r="39" spans="1:41" ht="89.25">
      <c r="A39" s="109" t="s">
        <v>125</v>
      </c>
      <c r="B39" s="143" t="s">
        <v>115</v>
      </c>
      <c r="C39" s="107" t="s">
        <v>242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  <c r="P39" s="44"/>
      <c r="Q39" s="44"/>
      <c r="R39" s="44"/>
      <c r="S39" s="45">
        <f t="shared" si="14"/>
        <v>0</v>
      </c>
      <c r="T39" s="43"/>
      <c r="U39" s="43"/>
      <c r="V39" s="43"/>
      <c r="W39" s="43"/>
      <c r="X39" s="43"/>
      <c r="Y39" s="43"/>
      <c r="Z39" s="43"/>
      <c r="AA39" s="43"/>
      <c r="AB39" s="43"/>
      <c r="AC39" s="21"/>
      <c r="AD39" s="120" t="str">
        <f t="shared" si="3"/>
        <v>стр.031</v>
      </c>
      <c r="AE39" s="118">
        <f t="shared" si="4"/>
        <v>0</v>
      </c>
      <c r="AF39" s="118">
        <f t="shared" si="5"/>
        <v>0</v>
      </c>
      <c r="AG39" s="118">
        <f t="shared" si="6"/>
        <v>0</v>
      </c>
      <c r="AH39" s="118">
        <f t="shared" si="7"/>
        <v>0</v>
      </c>
      <c r="AI39" s="42">
        <f t="shared" si="8"/>
        <v>0</v>
      </c>
      <c r="AJ39" s="42">
        <f t="shared" si="9"/>
        <v>0</v>
      </c>
      <c r="AK39" s="118">
        <f t="shared" si="10"/>
        <v>0</v>
      </c>
      <c r="AL39" s="118">
        <f t="shared" si="11"/>
        <v>0</v>
      </c>
      <c r="AM39" s="118">
        <f t="shared" si="12"/>
        <v>0</v>
      </c>
      <c r="AN39" s="118">
        <f t="shared" si="13"/>
        <v>0</v>
      </c>
      <c r="AO39" s="21"/>
    </row>
    <row r="40" spans="1:41" ht="89.25">
      <c r="A40" s="109" t="s">
        <v>126</v>
      </c>
      <c r="B40" s="143" t="s">
        <v>116</v>
      </c>
      <c r="C40" s="107" t="s">
        <v>243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4"/>
      <c r="P40" s="44"/>
      <c r="Q40" s="44"/>
      <c r="R40" s="44"/>
      <c r="S40" s="45">
        <f t="shared" si="14"/>
        <v>0</v>
      </c>
      <c r="T40" s="43"/>
      <c r="U40" s="43"/>
      <c r="V40" s="43"/>
      <c r="W40" s="43"/>
      <c r="X40" s="43"/>
      <c r="Y40" s="43"/>
      <c r="Z40" s="43"/>
      <c r="AA40" s="43"/>
      <c r="AB40" s="43"/>
      <c r="AC40" s="21"/>
      <c r="AD40" s="120" t="str">
        <f t="shared" si="3"/>
        <v>стр.032</v>
      </c>
      <c r="AE40" s="118">
        <f t="shared" si="4"/>
        <v>0</v>
      </c>
      <c r="AF40" s="118">
        <f t="shared" si="5"/>
        <v>0</v>
      </c>
      <c r="AG40" s="118">
        <f t="shared" si="6"/>
        <v>0</v>
      </c>
      <c r="AH40" s="118">
        <f t="shared" si="7"/>
        <v>0</v>
      </c>
      <c r="AI40" s="42">
        <f t="shared" si="8"/>
        <v>0</v>
      </c>
      <c r="AJ40" s="42">
        <f t="shared" si="9"/>
        <v>0</v>
      </c>
      <c r="AK40" s="118">
        <f t="shared" si="10"/>
        <v>0</v>
      </c>
      <c r="AL40" s="118">
        <f t="shared" si="11"/>
        <v>0</v>
      </c>
      <c r="AM40" s="118">
        <f t="shared" si="12"/>
        <v>0</v>
      </c>
      <c r="AN40" s="118">
        <f t="shared" si="13"/>
        <v>0</v>
      </c>
      <c r="AO40" s="21"/>
    </row>
    <row r="41" spans="1:41" ht="51">
      <c r="A41" s="109" t="s">
        <v>127</v>
      </c>
      <c r="B41" s="143" t="s">
        <v>117</v>
      </c>
      <c r="C41" s="107" t="s">
        <v>244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4"/>
      <c r="P41" s="44"/>
      <c r="Q41" s="44"/>
      <c r="R41" s="44"/>
      <c r="S41" s="45">
        <f t="shared" si="14"/>
        <v>0</v>
      </c>
      <c r="T41" s="43"/>
      <c r="U41" s="43"/>
      <c r="V41" s="43"/>
      <c r="W41" s="43"/>
      <c r="X41" s="43"/>
      <c r="Y41" s="43"/>
      <c r="Z41" s="43"/>
      <c r="AA41" s="43"/>
      <c r="AB41" s="43"/>
      <c r="AC41" s="21"/>
      <c r="AD41" s="120" t="str">
        <f t="shared" si="3"/>
        <v>стр.033</v>
      </c>
      <c r="AE41" s="118">
        <f t="shared" si="4"/>
        <v>0</v>
      </c>
      <c r="AF41" s="118">
        <f t="shared" si="5"/>
        <v>0</v>
      </c>
      <c r="AG41" s="118">
        <f t="shared" si="6"/>
        <v>0</v>
      </c>
      <c r="AH41" s="118">
        <f t="shared" si="7"/>
        <v>0</v>
      </c>
      <c r="AI41" s="42">
        <f t="shared" si="8"/>
        <v>0</v>
      </c>
      <c r="AJ41" s="42">
        <f t="shared" si="9"/>
        <v>0</v>
      </c>
      <c r="AK41" s="118">
        <f t="shared" si="10"/>
        <v>0</v>
      </c>
      <c r="AL41" s="118">
        <f t="shared" si="11"/>
        <v>0</v>
      </c>
      <c r="AM41" s="118">
        <f t="shared" si="12"/>
        <v>0</v>
      </c>
      <c r="AN41" s="118">
        <f t="shared" si="13"/>
        <v>0</v>
      </c>
      <c r="AO41" s="21"/>
    </row>
    <row r="42" spans="1:41" ht="165.75">
      <c r="A42" s="109" t="s">
        <v>128</v>
      </c>
      <c r="B42" s="143" t="s">
        <v>118</v>
      </c>
      <c r="C42" s="107" t="s">
        <v>245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44"/>
      <c r="Q42" s="44"/>
      <c r="R42" s="44"/>
      <c r="S42" s="45">
        <f t="shared" si="14"/>
        <v>0</v>
      </c>
      <c r="T42" s="43"/>
      <c r="U42" s="43"/>
      <c r="V42" s="43"/>
      <c r="W42" s="43"/>
      <c r="X42" s="43"/>
      <c r="Y42" s="43"/>
      <c r="Z42" s="43"/>
      <c r="AA42" s="43"/>
      <c r="AB42" s="43"/>
      <c r="AC42" s="21"/>
      <c r="AD42" s="120" t="str">
        <f t="shared" si="3"/>
        <v>стр.034</v>
      </c>
      <c r="AE42" s="118">
        <f t="shared" si="4"/>
        <v>0</v>
      </c>
      <c r="AF42" s="118">
        <f t="shared" si="5"/>
        <v>0</v>
      </c>
      <c r="AG42" s="118">
        <f t="shared" si="6"/>
        <v>0</v>
      </c>
      <c r="AH42" s="118">
        <f t="shared" si="7"/>
        <v>0</v>
      </c>
      <c r="AI42" s="42">
        <f t="shared" si="8"/>
        <v>0</v>
      </c>
      <c r="AJ42" s="42">
        <f t="shared" si="9"/>
        <v>0</v>
      </c>
      <c r="AK42" s="118">
        <f t="shared" si="10"/>
        <v>0</v>
      </c>
      <c r="AL42" s="118">
        <f t="shared" si="11"/>
        <v>0</v>
      </c>
      <c r="AM42" s="118">
        <f t="shared" si="12"/>
        <v>0</v>
      </c>
      <c r="AN42" s="118">
        <f t="shared" si="13"/>
        <v>0</v>
      </c>
      <c r="AO42" s="21"/>
    </row>
    <row r="43" spans="1:41" ht="114.75">
      <c r="A43" s="109" t="s">
        <v>129</v>
      </c>
      <c r="B43" s="143" t="s">
        <v>119</v>
      </c>
      <c r="C43" s="107" t="s">
        <v>246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4"/>
      <c r="P43" s="44"/>
      <c r="Q43" s="44"/>
      <c r="R43" s="44"/>
      <c r="S43" s="45">
        <f t="shared" si="14"/>
        <v>0</v>
      </c>
      <c r="T43" s="43"/>
      <c r="U43" s="43"/>
      <c r="V43" s="43"/>
      <c r="W43" s="43"/>
      <c r="X43" s="43"/>
      <c r="Y43" s="43"/>
      <c r="Z43" s="43"/>
      <c r="AA43" s="43"/>
      <c r="AB43" s="43"/>
      <c r="AC43" s="21"/>
      <c r="AD43" s="120" t="str">
        <f t="shared" si="3"/>
        <v>стр.035</v>
      </c>
      <c r="AE43" s="118">
        <f t="shared" si="4"/>
        <v>0</v>
      </c>
      <c r="AF43" s="118">
        <f t="shared" si="5"/>
        <v>0</v>
      </c>
      <c r="AG43" s="118">
        <f t="shared" si="6"/>
        <v>0</v>
      </c>
      <c r="AH43" s="118">
        <f t="shared" si="7"/>
        <v>0</v>
      </c>
      <c r="AI43" s="42">
        <f t="shared" si="8"/>
        <v>0</v>
      </c>
      <c r="AJ43" s="42">
        <f t="shared" si="9"/>
        <v>0</v>
      </c>
      <c r="AK43" s="118">
        <f t="shared" si="10"/>
        <v>0</v>
      </c>
      <c r="AL43" s="118">
        <f t="shared" si="11"/>
        <v>0</v>
      </c>
      <c r="AM43" s="118">
        <f t="shared" si="12"/>
        <v>0</v>
      </c>
      <c r="AN43" s="118">
        <f t="shared" si="13"/>
        <v>0</v>
      </c>
      <c r="AO43" s="21"/>
    </row>
    <row r="44" spans="1:41" ht="89.25">
      <c r="A44" s="109" t="s">
        <v>130</v>
      </c>
      <c r="B44" s="143" t="s">
        <v>120</v>
      </c>
      <c r="C44" s="107" t="s">
        <v>247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4"/>
      <c r="P44" s="44"/>
      <c r="Q44" s="44"/>
      <c r="R44" s="44"/>
      <c r="S44" s="45">
        <f t="shared" si="14"/>
        <v>0</v>
      </c>
      <c r="T44" s="43"/>
      <c r="U44" s="43"/>
      <c r="V44" s="43"/>
      <c r="W44" s="43"/>
      <c r="X44" s="43"/>
      <c r="Y44" s="43"/>
      <c r="Z44" s="43"/>
      <c r="AA44" s="43"/>
      <c r="AB44" s="43"/>
      <c r="AC44" s="21"/>
      <c r="AD44" s="120" t="str">
        <f t="shared" si="3"/>
        <v>стр.036</v>
      </c>
      <c r="AE44" s="118">
        <f t="shared" si="4"/>
        <v>0</v>
      </c>
      <c r="AF44" s="118">
        <f t="shared" si="5"/>
        <v>0</v>
      </c>
      <c r="AG44" s="118">
        <f t="shared" si="6"/>
        <v>0</v>
      </c>
      <c r="AH44" s="118">
        <f t="shared" si="7"/>
        <v>0</v>
      </c>
      <c r="AI44" s="42">
        <f t="shared" si="8"/>
        <v>0</v>
      </c>
      <c r="AJ44" s="42">
        <f t="shared" si="9"/>
        <v>0</v>
      </c>
      <c r="AK44" s="118">
        <f t="shared" si="10"/>
        <v>0</v>
      </c>
      <c r="AL44" s="118">
        <f t="shared" si="11"/>
        <v>0</v>
      </c>
      <c r="AM44" s="118">
        <f t="shared" si="12"/>
        <v>0</v>
      </c>
      <c r="AN44" s="118">
        <f t="shared" si="13"/>
        <v>0</v>
      </c>
      <c r="AO44" s="21"/>
    </row>
    <row r="45" spans="1:41" ht="114.75">
      <c r="A45" s="109" t="s">
        <v>131</v>
      </c>
      <c r="B45" s="153" t="s">
        <v>147</v>
      </c>
      <c r="C45" s="107" t="s">
        <v>248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  <c r="P45" s="44"/>
      <c r="Q45" s="44"/>
      <c r="R45" s="44"/>
      <c r="S45" s="45">
        <f t="shared" si="14"/>
        <v>0</v>
      </c>
      <c r="T45" s="43"/>
      <c r="U45" s="43"/>
      <c r="V45" s="43"/>
      <c r="W45" s="43"/>
      <c r="X45" s="43"/>
      <c r="Y45" s="43"/>
      <c r="Z45" s="43"/>
      <c r="AA45" s="43"/>
      <c r="AB45" s="43"/>
      <c r="AC45" s="21"/>
      <c r="AD45" s="120" t="str">
        <f t="shared" si="3"/>
        <v>стр.037</v>
      </c>
      <c r="AE45" s="118">
        <f t="shared" si="4"/>
        <v>0</v>
      </c>
      <c r="AF45" s="118">
        <f t="shared" si="5"/>
        <v>0</v>
      </c>
      <c r="AG45" s="118">
        <f t="shared" si="6"/>
        <v>0</v>
      </c>
      <c r="AH45" s="118">
        <f t="shared" si="7"/>
        <v>0</v>
      </c>
      <c r="AI45" s="42">
        <f t="shared" si="8"/>
        <v>0</v>
      </c>
      <c r="AJ45" s="42">
        <f t="shared" si="9"/>
        <v>0</v>
      </c>
      <c r="AK45" s="118">
        <f t="shared" si="10"/>
        <v>0</v>
      </c>
      <c r="AL45" s="118">
        <f t="shared" si="11"/>
        <v>0</v>
      </c>
      <c r="AM45" s="118">
        <f t="shared" si="12"/>
        <v>0</v>
      </c>
      <c r="AN45" s="118">
        <f t="shared" si="13"/>
        <v>0</v>
      </c>
      <c r="AO45" s="21"/>
    </row>
    <row r="46" spans="1:41" ht="51">
      <c r="A46" s="152" t="s">
        <v>221</v>
      </c>
      <c r="B46" s="153" t="s">
        <v>219</v>
      </c>
      <c r="C46" s="154" t="s">
        <v>220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4"/>
      <c r="P46" s="44"/>
      <c r="Q46" s="44"/>
      <c r="R46" s="44"/>
      <c r="S46" s="45">
        <f t="shared" si="14"/>
        <v>0</v>
      </c>
      <c r="T46" s="43"/>
      <c r="U46" s="43"/>
      <c r="V46" s="43"/>
      <c r="W46" s="43"/>
      <c r="X46" s="43"/>
      <c r="Y46" s="43"/>
      <c r="Z46" s="43"/>
      <c r="AA46" s="43"/>
      <c r="AB46" s="43"/>
      <c r="AC46" s="21"/>
      <c r="AD46" s="120" t="str">
        <f t="shared" si="3"/>
        <v>стр.038</v>
      </c>
      <c r="AE46" s="118">
        <f>ROUND(IF($H$11="январь",E46-L46,IF(E46&gt;=L46,0,E46-L46)),2)</f>
        <v>0</v>
      </c>
      <c r="AF46" s="118">
        <f>ROUND(IF($H$11="январь",F46-M46,IF(F46&gt;=M46,0,F46-M46)),2)</f>
        <v>0</v>
      </c>
      <c r="AG46" s="118">
        <f>ROUND(IF($H$11="январь",G46-N46,IF(G46&gt;=N46,0,G46-N46)),2)</f>
        <v>0</v>
      </c>
      <c r="AH46" s="118">
        <f>IF(OR($H$11="март",$H$11="июнь",$H$11="сентябрь",$H$11="декабрь"),ROUND(ABS(G46-H46)-I46-J46-K46,2),0)</f>
        <v>0</v>
      </c>
      <c r="AI46" s="42">
        <f>ROUND(IF(O46&gt;=(Q46+R46),0,O46-(Q46+R46)),0)</f>
        <v>0</v>
      </c>
      <c r="AJ46" s="42">
        <f>ROUND(IF(O46&gt;=P46,0,O46-P46),0)</f>
        <v>0</v>
      </c>
      <c r="AK46" s="118">
        <f>ROUND(IF(S46&gt;=W46,0,S46-W46),2)</f>
        <v>0</v>
      </c>
      <c r="AL46" s="118">
        <f>ROUND(IF(U46&gt;=V46,0,U46-V46),2)</f>
        <v>0</v>
      </c>
      <c r="AM46" s="118">
        <f>ROUND(IF(W46&gt;=(X46+Y46+Z46),0,W46-(X46+Y46+Z46)),2)</f>
        <v>0</v>
      </c>
      <c r="AN46" s="118">
        <f>ROUND(IF(Z46&gt;=AA46,0,Z46-AA46),2)</f>
        <v>0</v>
      </c>
      <c r="AO46" s="21"/>
    </row>
    <row r="47" spans="1:41" ht="28.5" customHeight="1">
      <c r="A47" s="112" t="s">
        <v>146</v>
      </c>
      <c r="B47" s="145" t="s">
        <v>15</v>
      </c>
      <c r="C47" s="111" t="s">
        <v>11</v>
      </c>
      <c r="D47" s="40">
        <f>D48</f>
        <v>0</v>
      </c>
      <c r="E47" s="40">
        <f aca="true" t="shared" si="15" ref="E47:R47">E48</f>
        <v>0</v>
      </c>
      <c r="F47" s="40">
        <f t="shared" si="15"/>
        <v>0</v>
      </c>
      <c r="G47" s="40">
        <f t="shared" si="15"/>
        <v>0</v>
      </c>
      <c r="H47" s="40">
        <f t="shared" si="15"/>
        <v>0</v>
      </c>
      <c r="I47" s="40">
        <f t="shared" si="15"/>
        <v>0</v>
      </c>
      <c r="J47" s="40">
        <f t="shared" si="15"/>
        <v>0</v>
      </c>
      <c r="K47" s="40">
        <f t="shared" si="15"/>
        <v>0</v>
      </c>
      <c r="L47" s="40">
        <f t="shared" si="15"/>
        <v>0</v>
      </c>
      <c r="M47" s="40">
        <f t="shared" si="15"/>
        <v>0</v>
      </c>
      <c r="N47" s="40">
        <f t="shared" si="15"/>
        <v>0</v>
      </c>
      <c r="O47" s="41">
        <f t="shared" si="15"/>
        <v>0</v>
      </c>
      <c r="P47" s="41">
        <f t="shared" si="15"/>
        <v>0</v>
      </c>
      <c r="Q47" s="41">
        <f t="shared" si="15"/>
        <v>0</v>
      </c>
      <c r="R47" s="41">
        <f t="shared" si="15"/>
        <v>0</v>
      </c>
      <c r="S47" s="40">
        <f aca="true" t="shared" si="16" ref="S47:AB47">S48</f>
        <v>0</v>
      </c>
      <c r="T47" s="40">
        <f t="shared" si="16"/>
        <v>0</v>
      </c>
      <c r="U47" s="40">
        <f t="shared" si="16"/>
        <v>0</v>
      </c>
      <c r="V47" s="40">
        <f t="shared" si="16"/>
        <v>0</v>
      </c>
      <c r="W47" s="40">
        <f t="shared" si="16"/>
        <v>0</v>
      </c>
      <c r="X47" s="40">
        <f t="shared" si="16"/>
        <v>0</v>
      </c>
      <c r="Y47" s="40">
        <f t="shared" si="16"/>
        <v>0</v>
      </c>
      <c r="Z47" s="40">
        <f t="shared" si="16"/>
        <v>0</v>
      </c>
      <c r="AA47" s="40">
        <f t="shared" si="16"/>
        <v>0</v>
      </c>
      <c r="AB47" s="40">
        <f t="shared" si="16"/>
        <v>0</v>
      </c>
      <c r="AC47" s="21"/>
      <c r="AD47" s="120" t="str">
        <f t="shared" si="3"/>
        <v>стр.40</v>
      </c>
      <c r="AE47" s="118">
        <f t="shared" si="4"/>
        <v>0</v>
      </c>
      <c r="AF47" s="118">
        <f t="shared" si="5"/>
        <v>0</v>
      </c>
      <c r="AG47" s="118">
        <f t="shared" si="6"/>
        <v>0</v>
      </c>
      <c r="AH47" s="118">
        <f t="shared" si="7"/>
        <v>0</v>
      </c>
      <c r="AI47" s="42">
        <f t="shared" si="8"/>
        <v>0</v>
      </c>
      <c r="AJ47" s="42">
        <f t="shared" si="9"/>
        <v>0</v>
      </c>
      <c r="AK47" s="118">
        <f t="shared" si="10"/>
        <v>0</v>
      </c>
      <c r="AL47" s="118">
        <f t="shared" si="11"/>
        <v>0</v>
      </c>
      <c r="AM47" s="118">
        <f t="shared" si="12"/>
        <v>0</v>
      </c>
      <c r="AN47" s="118">
        <f t="shared" si="13"/>
        <v>0</v>
      </c>
      <c r="AO47" s="21"/>
    </row>
    <row r="48" spans="1:41" ht="127.5">
      <c r="A48" s="109" t="s">
        <v>148</v>
      </c>
      <c r="B48" s="153" t="s">
        <v>222</v>
      </c>
      <c r="C48" s="154" t="s">
        <v>249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4"/>
      <c r="P48" s="44"/>
      <c r="Q48" s="44"/>
      <c r="R48" s="44"/>
      <c r="S48" s="45">
        <f>T48+U48</f>
        <v>0</v>
      </c>
      <c r="T48" s="43"/>
      <c r="U48" s="43"/>
      <c r="V48" s="43"/>
      <c r="W48" s="43"/>
      <c r="X48" s="43"/>
      <c r="Y48" s="43"/>
      <c r="Z48" s="43"/>
      <c r="AA48" s="43"/>
      <c r="AB48" s="43"/>
      <c r="AC48" s="21"/>
      <c r="AD48" s="120" t="str">
        <f t="shared" si="3"/>
        <v>стр.041</v>
      </c>
      <c r="AE48" s="118">
        <f t="shared" si="4"/>
        <v>0</v>
      </c>
      <c r="AF48" s="118">
        <f t="shared" si="5"/>
        <v>0</v>
      </c>
      <c r="AG48" s="118">
        <f t="shared" si="6"/>
        <v>0</v>
      </c>
      <c r="AH48" s="118">
        <f t="shared" si="7"/>
        <v>0</v>
      </c>
      <c r="AI48" s="42">
        <f t="shared" si="8"/>
        <v>0</v>
      </c>
      <c r="AJ48" s="42">
        <f t="shared" si="9"/>
        <v>0</v>
      </c>
      <c r="AK48" s="118">
        <f t="shared" si="10"/>
        <v>0</v>
      </c>
      <c r="AL48" s="118">
        <f t="shared" si="11"/>
        <v>0</v>
      </c>
      <c r="AM48" s="118">
        <f t="shared" si="12"/>
        <v>0</v>
      </c>
      <c r="AN48" s="118">
        <f t="shared" si="13"/>
        <v>0</v>
      </c>
      <c r="AO48" s="21"/>
    </row>
    <row r="49" spans="1:41" ht="17.25" customHeight="1">
      <c r="A49" s="112" t="s">
        <v>152</v>
      </c>
      <c r="B49" s="145" t="s">
        <v>15</v>
      </c>
      <c r="C49" s="111" t="s">
        <v>153</v>
      </c>
      <c r="D49" s="40">
        <f>D50+D51</f>
        <v>0</v>
      </c>
      <c r="E49" s="40">
        <f aca="true" t="shared" si="17" ref="E49:AB49">E50+E51</f>
        <v>0</v>
      </c>
      <c r="F49" s="40">
        <f t="shared" si="17"/>
        <v>0</v>
      </c>
      <c r="G49" s="40">
        <f t="shared" si="17"/>
        <v>0</v>
      </c>
      <c r="H49" s="40">
        <f t="shared" si="17"/>
        <v>0</v>
      </c>
      <c r="I49" s="40">
        <f t="shared" si="17"/>
        <v>0</v>
      </c>
      <c r="J49" s="40">
        <f t="shared" si="17"/>
        <v>0</v>
      </c>
      <c r="K49" s="40">
        <f t="shared" si="17"/>
        <v>0</v>
      </c>
      <c r="L49" s="40">
        <f t="shared" si="17"/>
        <v>0</v>
      </c>
      <c r="M49" s="40">
        <f t="shared" si="17"/>
        <v>0</v>
      </c>
      <c r="N49" s="40">
        <f t="shared" si="17"/>
        <v>0</v>
      </c>
      <c r="O49" s="41">
        <f t="shared" si="17"/>
        <v>0</v>
      </c>
      <c r="P49" s="41">
        <f t="shared" si="17"/>
        <v>0</v>
      </c>
      <c r="Q49" s="41">
        <f t="shared" si="17"/>
        <v>0</v>
      </c>
      <c r="R49" s="41">
        <f t="shared" si="17"/>
        <v>0</v>
      </c>
      <c r="S49" s="40">
        <f t="shared" si="17"/>
        <v>0</v>
      </c>
      <c r="T49" s="40">
        <f t="shared" si="17"/>
        <v>0</v>
      </c>
      <c r="U49" s="40">
        <f t="shared" si="17"/>
        <v>0</v>
      </c>
      <c r="V49" s="40">
        <f t="shared" si="17"/>
        <v>0</v>
      </c>
      <c r="W49" s="40">
        <f t="shared" si="17"/>
        <v>0</v>
      </c>
      <c r="X49" s="40">
        <f t="shared" si="17"/>
        <v>0</v>
      </c>
      <c r="Y49" s="40">
        <f t="shared" si="17"/>
        <v>0</v>
      </c>
      <c r="Z49" s="40">
        <f t="shared" si="17"/>
        <v>0</v>
      </c>
      <c r="AA49" s="40">
        <f t="shared" si="17"/>
        <v>0</v>
      </c>
      <c r="AB49" s="40">
        <f t="shared" si="17"/>
        <v>0</v>
      </c>
      <c r="AC49" s="21"/>
      <c r="AD49" s="120" t="str">
        <f t="shared" si="3"/>
        <v>стр.50</v>
      </c>
      <c r="AE49" s="118">
        <f t="shared" si="4"/>
        <v>0</v>
      </c>
      <c r="AF49" s="118">
        <f t="shared" si="5"/>
        <v>0</v>
      </c>
      <c r="AG49" s="118">
        <f t="shared" si="6"/>
        <v>0</v>
      </c>
      <c r="AH49" s="118">
        <f t="shared" si="7"/>
        <v>0</v>
      </c>
      <c r="AI49" s="42">
        <f t="shared" si="8"/>
        <v>0</v>
      </c>
      <c r="AJ49" s="42">
        <f t="shared" si="9"/>
        <v>0</v>
      </c>
      <c r="AK49" s="118">
        <f t="shared" si="10"/>
        <v>0</v>
      </c>
      <c r="AL49" s="118">
        <f t="shared" si="11"/>
        <v>0</v>
      </c>
      <c r="AM49" s="118">
        <f t="shared" si="12"/>
        <v>0</v>
      </c>
      <c r="AN49" s="118">
        <f t="shared" si="13"/>
        <v>0</v>
      </c>
      <c r="AO49" s="21"/>
    </row>
    <row r="50" spans="1:41" ht="153">
      <c r="A50" s="108" t="s">
        <v>151</v>
      </c>
      <c r="B50" s="143" t="s">
        <v>149</v>
      </c>
      <c r="C50" s="154" t="s">
        <v>250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4"/>
      <c r="P50" s="44"/>
      <c r="Q50" s="44"/>
      <c r="R50" s="44"/>
      <c r="S50" s="45">
        <f>T50+U50</f>
        <v>0</v>
      </c>
      <c r="T50" s="43"/>
      <c r="U50" s="43"/>
      <c r="V50" s="43"/>
      <c r="W50" s="43"/>
      <c r="X50" s="43"/>
      <c r="Y50" s="43"/>
      <c r="Z50" s="43"/>
      <c r="AA50" s="43"/>
      <c r="AB50" s="43"/>
      <c r="AC50" s="21"/>
      <c r="AD50" s="120" t="str">
        <f t="shared" si="3"/>
        <v>стр.051</v>
      </c>
      <c r="AE50" s="118">
        <f t="shared" si="4"/>
        <v>0</v>
      </c>
      <c r="AF50" s="118">
        <f t="shared" si="5"/>
        <v>0</v>
      </c>
      <c r="AG50" s="118">
        <f t="shared" si="6"/>
        <v>0</v>
      </c>
      <c r="AH50" s="118">
        <f t="shared" si="7"/>
        <v>0</v>
      </c>
      <c r="AI50" s="42">
        <f t="shared" si="8"/>
        <v>0</v>
      </c>
      <c r="AJ50" s="42">
        <f t="shared" si="9"/>
        <v>0</v>
      </c>
      <c r="AK50" s="118">
        <f t="shared" si="10"/>
        <v>0</v>
      </c>
      <c r="AL50" s="118">
        <f t="shared" si="11"/>
        <v>0</v>
      </c>
      <c r="AM50" s="118">
        <f t="shared" si="12"/>
        <v>0</v>
      </c>
      <c r="AN50" s="118">
        <f t="shared" si="13"/>
        <v>0</v>
      </c>
      <c r="AO50" s="21"/>
    </row>
    <row r="51" spans="1:41" ht="89.25">
      <c r="A51" s="155" t="s">
        <v>252</v>
      </c>
      <c r="B51" s="156" t="s">
        <v>150</v>
      </c>
      <c r="C51" s="157" t="s">
        <v>251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  <c r="P51" s="44"/>
      <c r="Q51" s="44"/>
      <c r="R51" s="44"/>
      <c r="S51" s="45">
        <f>T51+U51</f>
        <v>0</v>
      </c>
      <c r="T51" s="43"/>
      <c r="U51" s="43"/>
      <c r="V51" s="43"/>
      <c r="W51" s="43"/>
      <c r="X51" s="43"/>
      <c r="Y51" s="43"/>
      <c r="Z51" s="43"/>
      <c r="AA51" s="43"/>
      <c r="AB51" s="43"/>
      <c r="AC51" s="21"/>
      <c r="AD51" s="120" t="str">
        <f t="shared" si="3"/>
        <v>стр.052</v>
      </c>
      <c r="AE51" s="118">
        <f t="shared" si="4"/>
        <v>0</v>
      </c>
      <c r="AF51" s="118">
        <f t="shared" si="5"/>
        <v>0</v>
      </c>
      <c r="AG51" s="118">
        <f t="shared" si="6"/>
        <v>0</v>
      </c>
      <c r="AH51" s="118">
        <f t="shared" si="7"/>
        <v>0</v>
      </c>
      <c r="AI51" s="42">
        <f t="shared" si="8"/>
        <v>0</v>
      </c>
      <c r="AJ51" s="42">
        <f t="shared" si="9"/>
        <v>0</v>
      </c>
      <c r="AK51" s="118">
        <f t="shared" si="10"/>
        <v>0</v>
      </c>
      <c r="AL51" s="118">
        <f t="shared" si="11"/>
        <v>0</v>
      </c>
      <c r="AM51" s="118">
        <f t="shared" si="12"/>
        <v>0</v>
      </c>
      <c r="AN51" s="118">
        <f t="shared" si="13"/>
        <v>0</v>
      </c>
      <c r="AO51" s="21"/>
    </row>
    <row r="52" spans="1:41" s="3" customFormat="1" ht="15">
      <c r="A52" s="110" t="s">
        <v>257</v>
      </c>
      <c r="B52" s="146" t="s">
        <v>15</v>
      </c>
      <c r="C52" s="111" t="s">
        <v>154</v>
      </c>
      <c r="D52" s="40">
        <f>D49+D47+D20</f>
        <v>0</v>
      </c>
      <c r="E52" s="40">
        <f aca="true" t="shared" si="18" ref="E52:AB52">E49+E47+E20</f>
        <v>0</v>
      </c>
      <c r="F52" s="40">
        <f t="shared" si="18"/>
        <v>0</v>
      </c>
      <c r="G52" s="40">
        <f t="shared" si="18"/>
        <v>0</v>
      </c>
      <c r="H52" s="40">
        <f t="shared" si="18"/>
        <v>0</v>
      </c>
      <c r="I52" s="40">
        <f t="shared" si="18"/>
        <v>0</v>
      </c>
      <c r="J52" s="40">
        <f t="shared" si="18"/>
        <v>0</v>
      </c>
      <c r="K52" s="40">
        <f t="shared" si="18"/>
        <v>0</v>
      </c>
      <c r="L52" s="40">
        <f t="shared" si="18"/>
        <v>0</v>
      </c>
      <c r="M52" s="40">
        <f t="shared" si="18"/>
        <v>0</v>
      </c>
      <c r="N52" s="40">
        <f t="shared" si="18"/>
        <v>0</v>
      </c>
      <c r="O52" s="41">
        <f t="shared" si="18"/>
        <v>0</v>
      </c>
      <c r="P52" s="41">
        <f t="shared" si="18"/>
        <v>0</v>
      </c>
      <c r="Q52" s="41">
        <f t="shared" si="18"/>
        <v>0</v>
      </c>
      <c r="R52" s="41">
        <f t="shared" si="18"/>
        <v>0</v>
      </c>
      <c r="S52" s="40">
        <f t="shared" si="18"/>
        <v>0</v>
      </c>
      <c r="T52" s="40">
        <f t="shared" si="18"/>
        <v>0</v>
      </c>
      <c r="U52" s="40">
        <f t="shared" si="18"/>
        <v>0</v>
      </c>
      <c r="V52" s="40">
        <f t="shared" si="18"/>
        <v>0</v>
      </c>
      <c r="W52" s="40">
        <f t="shared" si="18"/>
        <v>0</v>
      </c>
      <c r="X52" s="40">
        <f t="shared" si="18"/>
        <v>0</v>
      </c>
      <c r="Y52" s="40">
        <f t="shared" si="18"/>
        <v>0</v>
      </c>
      <c r="Z52" s="40">
        <f t="shared" si="18"/>
        <v>0</v>
      </c>
      <c r="AA52" s="40">
        <f t="shared" si="18"/>
        <v>0</v>
      </c>
      <c r="AB52" s="40">
        <f t="shared" si="18"/>
        <v>0</v>
      </c>
      <c r="AC52" s="21"/>
      <c r="AD52" s="120" t="str">
        <f t="shared" si="3"/>
        <v>стр.60</v>
      </c>
      <c r="AE52" s="118">
        <f t="shared" si="4"/>
        <v>0</v>
      </c>
      <c r="AF52" s="118">
        <f t="shared" si="5"/>
        <v>0</v>
      </c>
      <c r="AG52" s="118">
        <f t="shared" si="6"/>
        <v>0</v>
      </c>
      <c r="AH52" s="118">
        <f t="shared" si="7"/>
        <v>0</v>
      </c>
      <c r="AI52" s="42">
        <f t="shared" si="8"/>
        <v>0</v>
      </c>
      <c r="AJ52" s="42">
        <f t="shared" si="9"/>
        <v>0</v>
      </c>
      <c r="AK52" s="118">
        <f t="shared" si="10"/>
        <v>0</v>
      </c>
      <c r="AL52" s="118">
        <f t="shared" si="11"/>
        <v>0</v>
      </c>
      <c r="AM52" s="118">
        <f t="shared" si="12"/>
        <v>0</v>
      </c>
      <c r="AN52" s="118">
        <f t="shared" si="13"/>
        <v>0</v>
      </c>
      <c r="AO52" s="46"/>
    </row>
    <row r="53" spans="1:41" ht="17.25" customHeight="1">
      <c r="A53" s="15"/>
      <c r="B53" s="97"/>
      <c r="C53" s="97"/>
      <c r="D53" s="158" t="s">
        <v>256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</row>
    <row r="54" spans="1:41" ht="28.5" customHeight="1">
      <c r="A54" s="15"/>
      <c r="B54" s="97"/>
      <c r="C54" s="97"/>
      <c r="D54" s="161" t="s">
        <v>216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97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</row>
    <row r="55" spans="1:41" s="3" customFormat="1" ht="28.5" customHeight="1">
      <c r="A55" s="46"/>
      <c r="B55" s="15"/>
      <c r="C55" s="15"/>
      <c r="D55" s="161" t="s">
        <v>218</v>
      </c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5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</row>
    <row r="56" spans="1:41" ht="28.5" customHeight="1">
      <c r="A56" s="46"/>
      <c r="B56" s="97"/>
      <c r="C56" s="97"/>
      <c r="D56" s="161" t="s">
        <v>223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47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21"/>
    </row>
    <row r="57" spans="1:41" ht="15.75">
      <c r="A57" s="46"/>
      <c r="B57" s="97"/>
      <c r="C57" s="97"/>
      <c r="D57" s="9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7"/>
      <c r="Q57" s="47"/>
      <c r="R57" s="47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46"/>
      <c r="AD57" s="15"/>
      <c r="AE57" s="15"/>
      <c r="AF57" s="15"/>
      <c r="AG57" s="15"/>
      <c r="AH57" s="46"/>
      <c r="AI57" s="46"/>
      <c r="AJ57" s="46"/>
      <c r="AK57" s="46"/>
      <c r="AL57" s="46"/>
      <c r="AM57" s="46"/>
      <c r="AN57" s="46"/>
      <c r="AO57" s="21"/>
    </row>
    <row r="58" spans="1:41" ht="15">
      <c r="A58" s="22"/>
      <c r="B58" s="105"/>
      <c r="C58" s="49"/>
      <c r="D58" s="49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2"/>
      <c r="P58" s="52"/>
      <c r="Q58" s="207" t="s">
        <v>0</v>
      </c>
      <c r="R58" s="207"/>
      <c r="S58" s="105"/>
      <c r="T58" s="105"/>
      <c r="U58" s="105"/>
      <c r="V58" s="105"/>
      <c r="W58" s="194"/>
      <c r="X58" s="195"/>
      <c r="Y58" s="105"/>
      <c r="Z58" s="197"/>
      <c r="AA58" s="197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</row>
    <row r="59" spans="1:41" ht="15">
      <c r="A59" s="22"/>
      <c r="B59" s="53"/>
      <c r="C59" s="54"/>
      <c r="D59" s="54"/>
      <c r="E59" s="50"/>
      <c r="F59" s="55"/>
      <c r="G59" s="55"/>
      <c r="H59" s="55"/>
      <c r="I59" s="55"/>
      <c r="J59" s="55"/>
      <c r="K59" s="55"/>
      <c r="L59" s="55"/>
      <c r="M59" s="55"/>
      <c r="N59" s="55"/>
      <c r="O59" s="52"/>
      <c r="P59" s="52"/>
      <c r="Q59" s="56"/>
      <c r="R59" s="16"/>
      <c r="S59" s="16"/>
      <c r="T59" s="16"/>
      <c r="U59" s="16"/>
      <c r="V59" s="16"/>
      <c r="W59" s="196" t="s">
        <v>47</v>
      </c>
      <c r="X59" s="196"/>
      <c r="Y59" s="16"/>
      <c r="Z59" s="199" t="s">
        <v>5</v>
      </c>
      <c r="AA59" s="199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</row>
    <row r="60" spans="1:41" ht="30" customHeight="1">
      <c r="A60" s="22"/>
      <c r="B60" s="21"/>
      <c r="C60" s="15"/>
      <c r="D60" s="15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2"/>
      <c r="P60" s="52"/>
      <c r="Q60" s="204" t="s">
        <v>203</v>
      </c>
      <c r="R60" s="205"/>
      <c r="S60" s="205"/>
      <c r="T60" s="195"/>
      <c r="U60" s="195"/>
      <c r="V60" s="106"/>
      <c r="W60" s="195"/>
      <c r="X60" s="195"/>
      <c r="Y60" s="106"/>
      <c r="Z60" s="197"/>
      <c r="AA60" s="197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</row>
    <row r="61" spans="1:41" ht="15.75">
      <c r="A61" s="106"/>
      <c r="B61" s="21"/>
      <c r="C61" s="15"/>
      <c r="D61" s="15"/>
      <c r="E61" s="50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2"/>
      <c r="Q61" s="21"/>
      <c r="R61" s="21"/>
      <c r="S61" s="21"/>
      <c r="T61" s="202" t="s">
        <v>7</v>
      </c>
      <c r="U61" s="202"/>
      <c r="V61" s="21"/>
      <c r="W61" s="196" t="s">
        <v>47</v>
      </c>
      <c r="X61" s="196"/>
      <c r="Y61" s="21"/>
      <c r="Z61" s="199" t="s">
        <v>5</v>
      </c>
      <c r="AA61" s="199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</row>
    <row r="62" spans="1:41" ht="24" customHeight="1">
      <c r="A62" s="16"/>
      <c r="B62" s="21"/>
      <c r="C62" s="15"/>
      <c r="D62" s="15"/>
      <c r="E62" s="50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2"/>
      <c r="Q62" s="21"/>
      <c r="R62" s="21"/>
      <c r="S62" s="21"/>
      <c r="T62" s="21"/>
      <c r="U62" s="21"/>
      <c r="V62" s="21"/>
      <c r="W62" s="200"/>
      <c r="X62" s="200"/>
      <c r="Y62" s="46"/>
      <c r="Z62" s="200"/>
      <c r="AA62" s="200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</row>
    <row r="63" spans="1:41" ht="25.5" customHeight="1">
      <c r="A63" s="17"/>
      <c r="B63" s="15"/>
      <c r="C63" s="15"/>
      <c r="D63" s="15"/>
      <c r="E63" s="52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9"/>
      <c r="Q63" s="21"/>
      <c r="R63" s="21"/>
      <c r="S63" s="21"/>
      <c r="T63" s="21"/>
      <c r="U63" s="21"/>
      <c r="V63" s="21"/>
      <c r="W63" s="201" t="s">
        <v>8</v>
      </c>
      <c r="X63" s="201"/>
      <c r="Y63" s="46"/>
      <c r="Z63" s="201" t="s">
        <v>23</v>
      </c>
      <c r="AA63" s="201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</row>
    <row r="64" spans="1:41" ht="15">
      <c r="A64" s="22"/>
      <c r="B64" s="60"/>
      <c r="C64" s="60"/>
      <c r="D64" s="60"/>
      <c r="E64" s="61"/>
      <c r="F64" s="61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60"/>
      <c r="T64" s="21"/>
      <c r="U64" s="21"/>
      <c r="V64" s="21"/>
      <c r="W64" s="21"/>
      <c r="X64" s="21"/>
      <c r="Y64" s="21"/>
      <c r="Z64" s="21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</row>
  </sheetData>
  <sheetProtection sheet="1"/>
  <mergeCells count="65">
    <mergeCell ref="AD18:AN18"/>
    <mergeCell ref="Q55:AB55"/>
    <mergeCell ref="Q56:AB56"/>
    <mergeCell ref="Q60:S60"/>
    <mergeCell ref="Z59:AA59"/>
    <mergeCell ref="Z17:Z18"/>
    <mergeCell ref="AA17:AA18"/>
    <mergeCell ref="Z60:AA60"/>
    <mergeCell ref="Q58:R58"/>
    <mergeCell ref="Q54:AB54"/>
    <mergeCell ref="Z61:AA61"/>
    <mergeCell ref="W62:X62"/>
    <mergeCell ref="Z63:AA63"/>
    <mergeCell ref="T60:U60"/>
    <mergeCell ref="W61:X61"/>
    <mergeCell ref="T61:U61"/>
    <mergeCell ref="Z62:AA62"/>
    <mergeCell ref="W63:X63"/>
    <mergeCell ref="W60:X60"/>
    <mergeCell ref="W58:X58"/>
    <mergeCell ref="W59:X59"/>
    <mergeCell ref="Z58:AA58"/>
    <mergeCell ref="A14:A18"/>
    <mergeCell ref="U17:U18"/>
    <mergeCell ref="V17:V18"/>
    <mergeCell ref="W16:W18"/>
    <mergeCell ref="X17:X18"/>
    <mergeCell ref="B14:B18"/>
    <mergeCell ref="C14:C18"/>
    <mergeCell ref="L3:M3"/>
    <mergeCell ref="L4:M4"/>
    <mergeCell ref="M16:M18"/>
    <mergeCell ref="D14:D18"/>
    <mergeCell ref="H17:H18"/>
    <mergeCell ref="L5:M5"/>
    <mergeCell ref="E16:E18"/>
    <mergeCell ref="F16:F18"/>
    <mergeCell ref="D3:K3"/>
    <mergeCell ref="D4:K4"/>
    <mergeCell ref="Y17:Y18"/>
    <mergeCell ref="T17:T18"/>
    <mergeCell ref="T16:V16"/>
    <mergeCell ref="D10:M10"/>
    <mergeCell ref="Q16:R17"/>
    <mergeCell ref="X16:AA16"/>
    <mergeCell ref="S16:S18"/>
    <mergeCell ref="O16:O18"/>
    <mergeCell ref="P16:P18"/>
    <mergeCell ref="D5:K5"/>
    <mergeCell ref="G16:G18"/>
    <mergeCell ref="E14:K15"/>
    <mergeCell ref="D7:M7"/>
    <mergeCell ref="D8:M8"/>
    <mergeCell ref="I17:K17"/>
    <mergeCell ref="H16:K16"/>
    <mergeCell ref="D54:O54"/>
    <mergeCell ref="D55:O55"/>
    <mergeCell ref="D56:O56"/>
    <mergeCell ref="AB16:AB18"/>
    <mergeCell ref="L14:N15"/>
    <mergeCell ref="L16:L18"/>
    <mergeCell ref="N16:N18"/>
    <mergeCell ref="O14:P15"/>
    <mergeCell ref="Q14:R15"/>
    <mergeCell ref="S14:AB15"/>
  </mergeCells>
  <dataValidations count="4">
    <dataValidation allowBlank="1" prompt="Выберите наименование организации" errorTitle="ОШИБКА!" error="Воспользуйтесь выпадающим списком" sqref="T7:V7"/>
    <dataValidation type="list" allowBlank="1" showInputMessage="1" showErrorMessage="1" prompt="выберите месяц" errorTitle="ОШИБКА!" error="Воспользуйтесь выпадающим списком" sqref="H11">
      <formula1>"январь,февраль,март,апрель,май,июнь,июль,август,сентябрь,октябрь,ноябрь,декабрь"</formula1>
    </dataValidation>
    <dataValidation errorStyle="information" type="list" allowBlank="1" showInputMessage="1" showErrorMessage="1" prompt="выберите год" errorTitle="ОШИБКА!" error="Воспользуйтесь выпадающим списком" sqref="I11">
      <formula1>"2022,2023,2024"</formula1>
    </dataValidation>
    <dataValidation type="list" allowBlank="1" showInputMessage="1" showErrorMessage="1" prompt="Выберите наименование территориального органа" sqref="D7:M7">
      <formula1>список_орг</formula1>
    </dataValidation>
  </dataValidations>
  <printOptions horizontalCentered="1"/>
  <pageMargins left="0.1968503937007874" right="0.1968503937007874" top="0.3937007874015748" bottom="0.35433070866141736" header="0.2362204724409449" footer="0.15748031496062992"/>
  <pageSetup firstPageNumber="1" useFirstPageNumber="1" horizontalDpi="600" verticalDpi="600" orientation="landscape" paperSize="9" scale="58" r:id="rId1"/>
  <headerFooter alignWithMargins="0">
    <oddFooter>&amp;C&amp;P</oddFooter>
  </headerFooter>
  <rowBreaks count="1" manualBreakCount="1">
    <brk id="4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showZeros="0" zoomScaleSheetLayoutView="100" zoomScalePageLayoutView="0" workbookViewId="0" topLeftCell="A1">
      <selection activeCell="G22" sqref="G22"/>
    </sheetView>
  </sheetViews>
  <sheetFormatPr defaultColWidth="9.140625" defaultRowHeight="15"/>
  <cols>
    <col min="1" max="1" width="6.7109375" style="6" bestFit="1" customWidth="1"/>
    <col min="2" max="2" width="72.8515625" style="4" customWidth="1"/>
    <col min="3" max="3" width="11.57421875" style="6" customWidth="1"/>
    <col min="4" max="4" width="8.57421875" style="6" bestFit="1" customWidth="1"/>
    <col min="5" max="5" width="21.140625" style="7" customWidth="1"/>
    <col min="6" max="6" width="9.140625" style="4" customWidth="1"/>
    <col min="7" max="7" width="53.00390625" style="4" bestFit="1" customWidth="1"/>
    <col min="8" max="8" width="17.28125" style="4" customWidth="1"/>
    <col min="9" max="16384" width="9.140625" style="4" customWidth="1"/>
  </cols>
  <sheetData>
    <row r="1" spans="1:9" ht="15">
      <c r="A1" s="62" t="s">
        <v>77</v>
      </c>
      <c r="B1" s="63" t="s">
        <v>1</v>
      </c>
      <c r="C1" s="123">
        <f>'10-ДЛХ'!C1</f>
      </c>
      <c r="D1" s="64"/>
      <c r="E1" s="64"/>
      <c r="F1" s="65"/>
      <c r="G1" s="65"/>
      <c r="H1" s="65"/>
      <c r="I1" s="65"/>
    </row>
    <row r="2" spans="1:9" ht="15.75">
      <c r="A2" s="66"/>
      <c r="B2" s="220">
        <f>'10-ДЛХ'!D7</f>
        <v>0</v>
      </c>
      <c r="C2" s="220"/>
      <c r="D2" s="220"/>
      <c r="E2" s="220"/>
      <c r="F2" s="67"/>
      <c r="G2" s="67"/>
      <c r="H2" s="67"/>
      <c r="I2" s="65"/>
    </row>
    <row r="3" spans="1:9" ht="12.75">
      <c r="A3" s="66"/>
      <c r="B3" s="221" t="s">
        <v>166</v>
      </c>
      <c r="C3" s="221"/>
      <c r="D3" s="221"/>
      <c r="E3" s="221"/>
      <c r="F3" s="67"/>
      <c r="G3" s="67"/>
      <c r="H3" s="67"/>
      <c r="I3" s="65"/>
    </row>
    <row r="4" spans="1:9" ht="15.75">
      <c r="A4" s="68"/>
      <c r="B4" s="68"/>
      <c r="C4" s="68"/>
      <c r="D4" s="68"/>
      <c r="E4" s="68"/>
      <c r="F4" s="69"/>
      <c r="G4" s="69"/>
      <c r="H4" s="69"/>
      <c r="I4" s="69"/>
    </row>
    <row r="5" spans="1:9" ht="34.5" customHeight="1">
      <c r="A5" s="222" t="s">
        <v>258</v>
      </c>
      <c r="B5" s="222"/>
      <c r="C5" s="222"/>
      <c r="D5" s="222"/>
      <c r="E5" s="222"/>
      <c r="F5" s="69"/>
      <c r="G5" s="69"/>
      <c r="H5" s="69"/>
      <c r="I5" s="69"/>
    </row>
    <row r="6" spans="1:9" ht="15" customHeight="1">
      <c r="A6" s="223" t="str">
        <f>'10-ДЛХ'!G11&amp;" "&amp;'10-ДЛХ'!H11&amp;"  "&amp;'10-ДЛХ'!I11&amp;"  года"</f>
        <v>     года</v>
      </c>
      <c r="B6" s="223"/>
      <c r="C6" s="223"/>
      <c r="D6" s="223"/>
      <c r="E6" s="223"/>
      <c r="F6" s="65"/>
      <c r="G6" s="69"/>
      <c r="H6" s="69"/>
      <c r="I6" s="69"/>
    </row>
    <row r="7" spans="1:9" ht="15">
      <c r="A7" s="70"/>
      <c r="B7" s="10"/>
      <c r="C7" s="65"/>
      <c r="D7" s="65"/>
      <c r="E7" s="65"/>
      <c r="F7" s="65"/>
      <c r="G7" s="69"/>
      <c r="H7" s="69"/>
      <c r="I7" s="69"/>
    </row>
    <row r="8" spans="1:9" ht="15.75">
      <c r="A8" s="66"/>
      <c r="B8" s="65"/>
      <c r="C8" s="65"/>
      <c r="D8" s="65"/>
      <c r="E8" s="71" t="s">
        <v>48</v>
      </c>
      <c r="F8" s="72"/>
      <c r="G8" s="72"/>
      <c r="H8" s="73"/>
      <c r="I8" s="65"/>
    </row>
    <row r="9" spans="1:9" ht="25.5">
      <c r="A9" s="98" t="s">
        <v>31</v>
      </c>
      <c r="B9" s="100" t="s">
        <v>32</v>
      </c>
      <c r="C9" s="99" t="s">
        <v>33</v>
      </c>
      <c r="D9" s="99" t="s">
        <v>34</v>
      </c>
      <c r="E9" s="100" t="s">
        <v>16</v>
      </c>
      <c r="F9" s="65"/>
      <c r="G9" s="65"/>
      <c r="H9" s="13">
        <f>COUNTIF(H16:H17,"&lt;&gt;0")</f>
        <v>0</v>
      </c>
      <c r="I9" s="65"/>
    </row>
    <row r="10" spans="1:9" ht="13.5" customHeight="1">
      <c r="A10" s="74" t="s">
        <v>2</v>
      </c>
      <c r="B10" s="74" t="s">
        <v>52</v>
      </c>
      <c r="C10" s="74" t="s">
        <v>4</v>
      </c>
      <c r="D10" s="74" t="s">
        <v>27</v>
      </c>
      <c r="E10" s="74">
        <v>1</v>
      </c>
      <c r="F10" s="65"/>
      <c r="G10" s="69"/>
      <c r="H10" s="69"/>
      <c r="I10" s="69"/>
    </row>
    <row r="11" spans="1:9" ht="15">
      <c r="A11" s="102">
        <v>1</v>
      </c>
      <c r="B11" s="130" t="s">
        <v>37</v>
      </c>
      <c r="C11" s="101" t="s">
        <v>38</v>
      </c>
      <c r="D11" s="101">
        <v>1000</v>
      </c>
      <c r="E11" s="80">
        <f>'10-ДЛХ'!S20</f>
        <v>0</v>
      </c>
      <c r="F11" s="65"/>
      <c r="G11" s="69"/>
      <c r="H11" s="69"/>
      <c r="I11" s="69"/>
    </row>
    <row r="12" spans="1:9" ht="15">
      <c r="A12" s="212" t="s">
        <v>41</v>
      </c>
      <c r="B12" s="217" t="s">
        <v>39</v>
      </c>
      <c r="C12" s="101" t="s">
        <v>40</v>
      </c>
      <c r="D12" s="101">
        <v>2000</v>
      </c>
      <c r="E12" s="78"/>
      <c r="F12" s="65"/>
      <c r="G12" s="65"/>
      <c r="H12" s="65"/>
      <c r="I12" s="69"/>
    </row>
    <row r="13" spans="1:9" ht="15">
      <c r="A13" s="212"/>
      <c r="B13" s="217"/>
      <c r="C13" s="101" t="s">
        <v>38</v>
      </c>
      <c r="D13" s="101">
        <v>2010</v>
      </c>
      <c r="E13" s="150"/>
      <c r="F13" s="65"/>
      <c r="G13" s="65"/>
      <c r="H13" s="65"/>
      <c r="I13" s="65"/>
    </row>
    <row r="14" spans="1:9" ht="15.75">
      <c r="A14" s="227">
        <v>3</v>
      </c>
      <c r="B14" s="224" t="s">
        <v>65</v>
      </c>
      <c r="C14" s="101" t="s">
        <v>40</v>
      </c>
      <c r="D14" s="101">
        <v>3000</v>
      </c>
      <c r="E14" s="80">
        <f>E16+E18+E20+E22+E24</f>
        <v>0</v>
      </c>
      <c r="F14" s="65"/>
      <c r="G14" s="226" t="s">
        <v>24</v>
      </c>
      <c r="H14" s="226"/>
      <c r="I14" s="65"/>
    </row>
    <row r="15" spans="1:9" s="5" customFormat="1" ht="16.5" customHeight="1">
      <c r="A15" s="228"/>
      <c r="B15" s="225"/>
      <c r="C15" s="101" t="s">
        <v>38</v>
      </c>
      <c r="D15" s="101">
        <v>3010</v>
      </c>
      <c r="E15" s="151">
        <f>E17+E19+E21+E23+E25</f>
        <v>0</v>
      </c>
      <c r="F15" s="81"/>
      <c r="G15" s="75" t="s">
        <v>35</v>
      </c>
      <c r="H15" s="125" t="s">
        <v>201</v>
      </c>
      <c r="I15" s="81"/>
    </row>
    <row r="16" spans="1:9" ht="12.75">
      <c r="A16" s="211"/>
      <c r="B16" s="218" t="s">
        <v>82</v>
      </c>
      <c r="C16" s="101" t="s">
        <v>40</v>
      </c>
      <c r="D16" s="101">
        <v>3020</v>
      </c>
      <c r="E16" s="78"/>
      <c r="F16" s="65"/>
      <c r="G16" s="124" t="s">
        <v>205</v>
      </c>
      <c r="H16" s="76">
        <f>IF(E40&gt;=E42,0,E42-E40)</f>
        <v>0</v>
      </c>
      <c r="I16" s="65"/>
    </row>
    <row r="17" spans="1:9" ht="12.75">
      <c r="A17" s="211"/>
      <c r="B17" s="219"/>
      <c r="C17" s="101" t="s">
        <v>38</v>
      </c>
      <c r="D17" s="101">
        <v>3030</v>
      </c>
      <c r="E17" s="150"/>
      <c r="F17" s="65"/>
      <c r="G17" s="124" t="s">
        <v>206</v>
      </c>
      <c r="H17" s="149">
        <f>ROUND(IF(E41&gt;=E43,0,E43-E41),2)</f>
        <v>0</v>
      </c>
      <c r="I17" s="65"/>
    </row>
    <row r="18" spans="1:9" ht="12.75">
      <c r="A18" s="211"/>
      <c r="B18" s="215" t="s">
        <v>78</v>
      </c>
      <c r="C18" s="101" t="s">
        <v>40</v>
      </c>
      <c r="D18" s="101">
        <v>3040</v>
      </c>
      <c r="E18" s="78"/>
      <c r="F18" s="65"/>
      <c r="G18" s="77"/>
      <c r="H18" s="13">
        <f>COUNTIF(H22:H22,"&lt;&gt;0")</f>
        <v>0</v>
      </c>
      <c r="I18" s="65"/>
    </row>
    <row r="19" spans="1:9" ht="12.75">
      <c r="A19" s="211"/>
      <c r="B19" s="215"/>
      <c r="C19" s="101" t="s">
        <v>38</v>
      </c>
      <c r="D19" s="101">
        <v>3050</v>
      </c>
      <c r="E19" s="150"/>
      <c r="F19" s="65"/>
      <c r="G19" s="229" t="str">
        <f>"Межформенный контроль листов:"&amp;RIGHT('10-ДЛХ'!L3,LEN('10-ДЛХ'!L3)-5)&amp;" и Возмещение недоимок"</f>
        <v>Межформенный контроль листов:
10-ДЛХ и Возмещение недоимок</v>
      </c>
      <c r="H19" s="230"/>
      <c r="I19" s="65"/>
    </row>
    <row r="20" spans="1:9" ht="12.75">
      <c r="A20" s="211"/>
      <c r="B20" s="215" t="s">
        <v>81</v>
      </c>
      <c r="C20" s="101" t="s">
        <v>40</v>
      </c>
      <c r="D20" s="101">
        <v>3060</v>
      </c>
      <c r="E20" s="78"/>
      <c r="F20" s="65"/>
      <c r="G20" s="231"/>
      <c r="H20" s="232"/>
      <c r="I20" s="65"/>
    </row>
    <row r="21" spans="1:9" ht="12.75">
      <c r="A21" s="211"/>
      <c r="B21" s="215"/>
      <c r="C21" s="101" t="s">
        <v>38</v>
      </c>
      <c r="D21" s="101">
        <v>3070</v>
      </c>
      <c r="E21" s="150"/>
      <c r="F21" s="65"/>
      <c r="G21" s="79" t="s">
        <v>35</v>
      </c>
      <c r="H21" s="127" t="s">
        <v>36</v>
      </c>
      <c r="I21" s="65"/>
    </row>
    <row r="22" spans="1:9" ht="15" customHeight="1">
      <c r="A22" s="211"/>
      <c r="B22" s="215" t="s">
        <v>79</v>
      </c>
      <c r="C22" s="101" t="s">
        <v>40</v>
      </c>
      <c r="D22" s="101">
        <v>3080</v>
      </c>
      <c r="E22" s="78"/>
      <c r="F22" s="65"/>
      <c r="G22" s="126" t="str">
        <f>"стр.6000 гр.1 = Лист "&amp;RIGHT('10-ДЛХ'!L3,LEN('10-ДЛХ'!L3)-5)&amp;" стр.010 гр.20 - стр.010 гр.23"</f>
        <v>стр.6000 гр.1 = Лист 
10-ДЛХ стр.010 гр.20 - стр.010 гр.23</v>
      </c>
      <c r="H22" s="117">
        <f>ROUND(E44-('10-ДЛХ'!W20-'10-ДЛХ'!Z20),2)</f>
        <v>0</v>
      </c>
      <c r="I22" s="65"/>
    </row>
    <row r="23" spans="1:9" ht="15" customHeight="1">
      <c r="A23" s="211"/>
      <c r="B23" s="215"/>
      <c r="C23" s="101" t="s">
        <v>38</v>
      </c>
      <c r="D23" s="101">
        <v>3090</v>
      </c>
      <c r="E23" s="150"/>
      <c r="F23" s="65"/>
      <c r="G23" s="65"/>
      <c r="H23" s="65"/>
      <c r="I23" s="65"/>
    </row>
    <row r="24" spans="1:9" ht="12.75">
      <c r="A24" s="211"/>
      <c r="B24" s="215" t="s">
        <v>80</v>
      </c>
      <c r="C24" s="101" t="s">
        <v>40</v>
      </c>
      <c r="D24" s="101">
        <v>3100</v>
      </c>
      <c r="E24" s="78"/>
      <c r="F24" s="65"/>
      <c r="G24" s="65"/>
      <c r="H24" s="65"/>
      <c r="I24" s="65"/>
    </row>
    <row r="25" spans="1:9" ht="12.75">
      <c r="A25" s="211"/>
      <c r="B25" s="215"/>
      <c r="C25" s="101" t="s">
        <v>38</v>
      </c>
      <c r="D25" s="101">
        <v>3110</v>
      </c>
      <c r="E25" s="150"/>
      <c r="F25" s="65"/>
      <c r="G25" s="65"/>
      <c r="H25" s="65"/>
      <c r="I25" s="65"/>
    </row>
    <row r="26" spans="1:9" ht="12.75">
      <c r="A26" s="211" t="s">
        <v>207</v>
      </c>
      <c r="B26" s="216" t="s">
        <v>165</v>
      </c>
      <c r="C26" s="101" t="s">
        <v>40</v>
      </c>
      <c r="D26" s="101">
        <v>3120</v>
      </c>
      <c r="E26" s="78"/>
      <c r="F26" s="65"/>
      <c r="G26" s="65"/>
      <c r="H26" s="65"/>
      <c r="I26" s="65"/>
    </row>
    <row r="27" spans="1:9" ht="12.75">
      <c r="A27" s="211"/>
      <c r="B27" s="216"/>
      <c r="C27" s="101" t="s">
        <v>38</v>
      </c>
      <c r="D27" s="101">
        <v>3130</v>
      </c>
      <c r="E27" s="150"/>
      <c r="F27" s="65"/>
      <c r="G27" s="65"/>
      <c r="H27" s="65"/>
      <c r="I27" s="65"/>
    </row>
    <row r="28" spans="1:9" ht="25.5">
      <c r="A28" s="147" t="s">
        <v>69</v>
      </c>
      <c r="B28" s="131" t="s">
        <v>43</v>
      </c>
      <c r="C28" s="101" t="s">
        <v>40</v>
      </c>
      <c r="D28" s="101">
        <v>4000</v>
      </c>
      <c r="E28" s="80">
        <f>E29+E30+E31</f>
        <v>0</v>
      </c>
      <c r="F28" s="65"/>
      <c r="G28" s="65"/>
      <c r="H28" s="65"/>
      <c r="I28" s="65"/>
    </row>
    <row r="29" spans="1:9" ht="25.5">
      <c r="A29" s="147"/>
      <c r="B29" s="132" t="s">
        <v>61</v>
      </c>
      <c r="C29" s="101" t="s">
        <v>40</v>
      </c>
      <c r="D29" s="101">
        <v>4010</v>
      </c>
      <c r="E29" s="78"/>
      <c r="F29" s="65"/>
      <c r="G29" s="65"/>
      <c r="H29" s="65"/>
      <c r="I29" s="65"/>
    </row>
    <row r="30" spans="1:9" ht="12.75">
      <c r="A30" s="147"/>
      <c r="B30" s="133" t="s">
        <v>66</v>
      </c>
      <c r="C30" s="101" t="s">
        <v>40</v>
      </c>
      <c r="D30" s="101">
        <v>4020</v>
      </c>
      <c r="E30" s="78"/>
      <c r="F30" s="65"/>
      <c r="G30" s="65"/>
      <c r="H30" s="65"/>
      <c r="I30" s="65"/>
    </row>
    <row r="31" spans="1:9" ht="12.75">
      <c r="A31" s="147"/>
      <c r="B31" s="133" t="s">
        <v>67</v>
      </c>
      <c r="C31" s="101" t="s">
        <v>40</v>
      </c>
      <c r="D31" s="101">
        <v>4030</v>
      </c>
      <c r="E31" s="78"/>
      <c r="F31" s="65"/>
      <c r="G31" s="65"/>
      <c r="H31" s="65"/>
      <c r="I31" s="65"/>
    </row>
    <row r="32" spans="1:9" ht="25.5">
      <c r="A32" s="147" t="s">
        <v>70</v>
      </c>
      <c r="B32" s="134" t="s">
        <v>44</v>
      </c>
      <c r="C32" s="101" t="s">
        <v>40</v>
      </c>
      <c r="D32" s="101">
        <v>4040</v>
      </c>
      <c r="E32" s="80">
        <f>E33+E34+E35</f>
        <v>0</v>
      </c>
      <c r="F32" s="65"/>
      <c r="G32" s="65"/>
      <c r="H32" s="65"/>
      <c r="I32" s="65"/>
    </row>
    <row r="33" spans="1:9" ht="25.5">
      <c r="A33" s="147"/>
      <c r="B33" s="132" t="s">
        <v>62</v>
      </c>
      <c r="C33" s="101" t="s">
        <v>40</v>
      </c>
      <c r="D33" s="101">
        <v>4050</v>
      </c>
      <c r="E33" s="78"/>
      <c r="F33" s="65"/>
      <c r="G33" s="65"/>
      <c r="H33" s="65"/>
      <c r="I33" s="65"/>
    </row>
    <row r="34" spans="1:9" ht="12.75">
      <c r="A34" s="147"/>
      <c r="B34" s="133" t="s">
        <v>54</v>
      </c>
      <c r="C34" s="101" t="s">
        <v>40</v>
      </c>
      <c r="D34" s="101">
        <v>4060</v>
      </c>
      <c r="E34" s="78"/>
      <c r="F34" s="65"/>
      <c r="G34" s="65"/>
      <c r="H34" s="65"/>
      <c r="I34" s="65"/>
    </row>
    <row r="35" spans="1:9" ht="12.75">
      <c r="A35" s="147"/>
      <c r="B35" s="133" t="s">
        <v>68</v>
      </c>
      <c r="C35" s="101" t="s">
        <v>40</v>
      </c>
      <c r="D35" s="101">
        <v>4070</v>
      </c>
      <c r="E35" s="78"/>
      <c r="F35" s="65"/>
      <c r="G35" s="65"/>
      <c r="H35" s="65"/>
      <c r="I35" s="65"/>
    </row>
    <row r="36" spans="1:9" ht="12.75">
      <c r="A36" s="147" t="s">
        <v>71</v>
      </c>
      <c r="B36" s="135" t="s">
        <v>45</v>
      </c>
      <c r="C36" s="101" t="s">
        <v>40</v>
      </c>
      <c r="D36" s="101">
        <v>4080</v>
      </c>
      <c r="E36" s="80">
        <f>E37+E38+E39</f>
        <v>0</v>
      </c>
      <c r="F36" s="65"/>
      <c r="G36" s="65"/>
      <c r="H36" s="65"/>
      <c r="I36" s="65"/>
    </row>
    <row r="37" spans="1:9" ht="25.5">
      <c r="A37" s="147"/>
      <c r="B37" s="132" t="s">
        <v>62</v>
      </c>
      <c r="C37" s="101" t="s">
        <v>40</v>
      </c>
      <c r="D37" s="101">
        <v>4090</v>
      </c>
      <c r="E37" s="78"/>
      <c r="F37" s="65"/>
      <c r="G37" s="65"/>
      <c r="H37" s="65"/>
      <c r="I37" s="65"/>
    </row>
    <row r="38" spans="1:9" ht="12.75">
      <c r="A38" s="147"/>
      <c r="B38" s="133" t="s">
        <v>54</v>
      </c>
      <c r="C38" s="101" t="s">
        <v>40</v>
      </c>
      <c r="D38" s="101">
        <v>4100</v>
      </c>
      <c r="E38" s="78"/>
      <c r="F38" s="65"/>
      <c r="G38" s="65"/>
      <c r="H38" s="65"/>
      <c r="I38" s="65"/>
    </row>
    <row r="39" spans="1:9" ht="12.75">
      <c r="A39" s="147"/>
      <c r="B39" s="133" t="s">
        <v>68</v>
      </c>
      <c r="C39" s="101" t="s">
        <v>40</v>
      </c>
      <c r="D39" s="101">
        <v>4110</v>
      </c>
      <c r="E39" s="78"/>
      <c r="F39" s="65"/>
      <c r="G39" s="65"/>
      <c r="H39" s="65"/>
      <c r="I39" s="65"/>
    </row>
    <row r="40" spans="1:9" ht="12.75">
      <c r="A40" s="212" t="s">
        <v>42</v>
      </c>
      <c r="B40" s="217" t="s">
        <v>63</v>
      </c>
      <c r="C40" s="101" t="s">
        <v>40</v>
      </c>
      <c r="D40" s="101">
        <v>5000</v>
      </c>
      <c r="E40" s="78"/>
      <c r="F40" s="65"/>
      <c r="G40" s="91"/>
      <c r="H40" s="65"/>
      <c r="I40" s="65"/>
    </row>
    <row r="41" spans="1:9" ht="12.75">
      <c r="A41" s="212"/>
      <c r="B41" s="217"/>
      <c r="C41" s="101" t="s">
        <v>38</v>
      </c>
      <c r="D41" s="101">
        <v>5010</v>
      </c>
      <c r="E41" s="150"/>
      <c r="F41" s="65"/>
      <c r="G41" s="91"/>
      <c r="H41" s="65"/>
      <c r="I41" s="65"/>
    </row>
    <row r="42" spans="1:9" ht="12.75" customHeight="1">
      <c r="A42" s="211"/>
      <c r="B42" s="218" t="s">
        <v>76</v>
      </c>
      <c r="C42" s="101" t="s">
        <v>40</v>
      </c>
      <c r="D42" s="101">
        <v>5020</v>
      </c>
      <c r="E42" s="78"/>
      <c r="F42" s="65"/>
      <c r="G42" s="91"/>
      <c r="H42" s="65"/>
      <c r="I42" s="65"/>
    </row>
    <row r="43" spans="1:9" ht="12.75">
      <c r="A43" s="211"/>
      <c r="B43" s="219"/>
      <c r="C43" s="101" t="s">
        <v>38</v>
      </c>
      <c r="D43" s="101">
        <v>5030</v>
      </c>
      <c r="E43" s="150"/>
      <c r="F43" s="65"/>
      <c r="G43" s="91"/>
      <c r="H43" s="65"/>
      <c r="I43" s="65"/>
    </row>
    <row r="44" spans="1:9" ht="38.25">
      <c r="A44" s="148" t="s">
        <v>55</v>
      </c>
      <c r="B44" s="134" t="s">
        <v>64</v>
      </c>
      <c r="C44" s="101" t="s">
        <v>38</v>
      </c>
      <c r="D44" s="101">
        <v>6000</v>
      </c>
      <c r="E44" s="151">
        <f>SUM(E45:E49)</f>
        <v>0</v>
      </c>
      <c r="F44" s="65"/>
      <c r="G44" s="91"/>
      <c r="H44" s="65"/>
      <c r="I44" s="65"/>
    </row>
    <row r="45" spans="1:9" ht="38.25">
      <c r="A45" s="147" t="s">
        <v>56</v>
      </c>
      <c r="B45" s="136" t="s">
        <v>254</v>
      </c>
      <c r="C45" s="101" t="s">
        <v>38</v>
      </c>
      <c r="D45" s="101">
        <v>6010</v>
      </c>
      <c r="E45" s="150"/>
      <c r="F45" s="65"/>
      <c r="G45" s="91"/>
      <c r="H45" s="65"/>
      <c r="I45" s="65"/>
    </row>
    <row r="46" spans="1:9" ht="12.75">
      <c r="A46" s="147" t="s">
        <v>57</v>
      </c>
      <c r="B46" s="136" t="s">
        <v>72</v>
      </c>
      <c r="C46" s="101" t="s">
        <v>38</v>
      </c>
      <c r="D46" s="101">
        <v>6020</v>
      </c>
      <c r="E46" s="150"/>
      <c r="F46" s="65"/>
      <c r="G46" s="91"/>
      <c r="H46" s="65"/>
      <c r="I46" s="65"/>
    </row>
    <row r="47" spans="1:9" ht="25.5">
      <c r="A47" s="147" t="s">
        <v>58</v>
      </c>
      <c r="B47" s="136" t="s">
        <v>75</v>
      </c>
      <c r="C47" s="101" t="s">
        <v>38</v>
      </c>
      <c r="D47" s="101">
        <v>6030</v>
      </c>
      <c r="E47" s="150"/>
      <c r="F47" s="91"/>
      <c r="G47" s="91"/>
      <c r="H47" s="65"/>
      <c r="I47" s="65"/>
    </row>
    <row r="48" spans="1:9" ht="12.75">
      <c r="A48" s="147" t="s">
        <v>59</v>
      </c>
      <c r="B48" s="136" t="s">
        <v>73</v>
      </c>
      <c r="C48" s="101" t="s">
        <v>38</v>
      </c>
      <c r="D48" s="101">
        <v>6040</v>
      </c>
      <c r="E48" s="150"/>
      <c r="F48" s="91"/>
      <c r="G48" s="91"/>
      <c r="H48" s="65"/>
      <c r="I48" s="65"/>
    </row>
    <row r="49" spans="1:9" ht="12.75">
      <c r="A49" s="147" t="s">
        <v>60</v>
      </c>
      <c r="B49" s="136" t="s">
        <v>74</v>
      </c>
      <c r="C49" s="101" t="s">
        <v>38</v>
      </c>
      <c r="D49" s="101">
        <v>6050</v>
      </c>
      <c r="E49" s="150"/>
      <c r="F49" s="91"/>
      <c r="G49" s="91"/>
      <c r="H49" s="65"/>
      <c r="I49" s="65"/>
    </row>
    <row r="50" spans="1:9" ht="12.75">
      <c r="A50" s="82"/>
      <c r="B50" s="83"/>
      <c r="C50" s="84"/>
      <c r="D50" s="84"/>
      <c r="E50" s="85"/>
      <c r="F50" s="91"/>
      <c r="G50" s="91"/>
      <c r="H50" s="65"/>
      <c r="I50" s="65"/>
    </row>
    <row r="51" spans="1:9" ht="28.5" customHeight="1">
      <c r="A51" s="70"/>
      <c r="B51" s="86" t="s">
        <v>49</v>
      </c>
      <c r="C51" s="213"/>
      <c r="D51" s="213"/>
      <c r="E51" s="128">
        <f>'10-ДЛХ'!W58</f>
        <v>0</v>
      </c>
      <c r="F51" s="92"/>
      <c r="G51" s="91"/>
      <c r="H51" s="65"/>
      <c r="I51" s="65"/>
    </row>
    <row r="52" spans="1:9" ht="12.75">
      <c r="A52" s="70"/>
      <c r="B52" s="87"/>
      <c r="C52" s="214" t="s">
        <v>46</v>
      </c>
      <c r="D52" s="214"/>
      <c r="E52" s="138" t="s">
        <v>47</v>
      </c>
      <c r="F52" s="93"/>
      <c r="G52" s="91"/>
      <c r="H52" s="65"/>
      <c r="I52" s="65"/>
    </row>
    <row r="53" spans="1:9" ht="12.75">
      <c r="A53" s="70"/>
      <c r="B53" s="88"/>
      <c r="C53" s="95"/>
      <c r="D53" s="95"/>
      <c r="E53" s="96"/>
      <c r="F53" s="93"/>
      <c r="G53" s="91"/>
      <c r="H53" s="65"/>
      <c r="I53" s="65"/>
    </row>
    <row r="54" spans="1:9" ht="12.75">
      <c r="A54" s="70"/>
      <c r="B54" s="89" t="s">
        <v>6</v>
      </c>
      <c r="C54" s="65"/>
      <c r="D54" s="65"/>
      <c r="E54" s="65"/>
      <c r="F54" s="93"/>
      <c r="G54" s="65"/>
      <c r="H54" s="65"/>
      <c r="I54" s="65"/>
    </row>
    <row r="55" spans="1:9" ht="12.75">
      <c r="A55" s="70"/>
      <c r="B55" s="129">
        <f>'10-ДЛХ'!T60</f>
        <v>0</v>
      </c>
      <c r="C55" s="213"/>
      <c r="D55" s="213"/>
      <c r="E55" s="129">
        <f>'10-ДЛХ'!W60</f>
        <v>0</v>
      </c>
      <c r="F55" s="94"/>
      <c r="G55" s="65"/>
      <c r="H55" s="65"/>
      <c r="I55" s="65"/>
    </row>
    <row r="56" spans="1:9" ht="12.75">
      <c r="A56" s="70"/>
      <c r="B56" s="95" t="s">
        <v>51</v>
      </c>
      <c r="C56" s="214" t="s">
        <v>46</v>
      </c>
      <c r="D56" s="214"/>
      <c r="E56" s="138" t="s">
        <v>47</v>
      </c>
      <c r="F56" s="93"/>
      <c r="G56" s="65"/>
      <c r="H56" s="65"/>
      <c r="I56" s="65"/>
    </row>
    <row r="57" spans="1:9" ht="12.75">
      <c r="A57" s="70"/>
      <c r="B57" s="87"/>
      <c r="C57" s="209">
        <f>'10-ДЛХ'!W62</f>
        <v>0</v>
      </c>
      <c r="D57" s="210"/>
      <c r="E57" s="129">
        <f>'10-ДЛХ'!Z62</f>
        <v>0</v>
      </c>
      <c r="F57" s="91"/>
      <c r="G57" s="65"/>
      <c r="H57" s="65"/>
      <c r="I57" s="65"/>
    </row>
    <row r="58" spans="1:9" ht="25.5" customHeight="1">
      <c r="A58" s="90"/>
      <c r="B58" s="65"/>
      <c r="C58" s="208" t="s">
        <v>50</v>
      </c>
      <c r="D58" s="208"/>
      <c r="E58" s="137" t="s">
        <v>204</v>
      </c>
      <c r="F58" s="91"/>
      <c r="I58" s="65"/>
    </row>
  </sheetData>
  <sheetProtection sheet="1"/>
  <mergeCells count="32">
    <mergeCell ref="B14:B15"/>
    <mergeCell ref="A22:A23"/>
    <mergeCell ref="G14:H14"/>
    <mergeCell ref="A12:A13"/>
    <mergeCell ref="B12:B13"/>
    <mergeCell ref="A14:A15"/>
    <mergeCell ref="G19:H20"/>
    <mergeCell ref="A20:A21"/>
    <mergeCell ref="B20:B21"/>
    <mergeCell ref="A16:A17"/>
    <mergeCell ref="B16:B17"/>
    <mergeCell ref="C51:D51"/>
    <mergeCell ref="C52:D52"/>
    <mergeCell ref="B2:E2"/>
    <mergeCell ref="B3:E3"/>
    <mergeCell ref="A5:E5"/>
    <mergeCell ref="A6:E6"/>
    <mergeCell ref="A42:A43"/>
    <mergeCell ref="B42:B43"/>
    <mergeCell ref="A24:A25"/>
    <mergeCell ref="B22:B23"/>
    <mergeCell ref="B26:B27"/>
    <mergeCell ref="B40:B41"/>
    <mergeCell ref="A18:A19"/>
    <mergeCell ref="B18:B19"/>
    <mergeCell ref="B24:B25"/>
    <mergeCell ref="C58:D58"/>
    <mergeCell ref="C57:D57"/>
    <mergeCell ref="A26:A27"/>
    <mergeCell ref="A40:A41"/>
    <mergeCell ref="C55:D55"/>
    <mergeCell ref="C56:D56"/>
  </mergeCells>
  <printOptions horizontalCentered="1" verticalCentered="1"/>
  <pageMargins left="0.2755905511811024" right="0.2755905511811024" top="0.2362204724409449" bottom="0.4330708661417323" header="0.3937007874015748" footer="0.15748031496062992"/>
  <pageSetup firstPageNumber="13" useFirstPageNumber="1" horizontalDpi="600" verticalDpi="600" orientation="portrait" paperSize="9" scale="7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6.140625" style="0" customWidth="1"/>
    <col min="2" max="2" width="62.140625" style="0" customWidth="1"/>
    <col min="3" max="3" width="15.8515625" style="0" bestFit="1" customWidth="1"/>
    <col min="4" max="4" width="27.140625" style="0" bestFit="1" customWidth="1"/>
    <col min="5" max="5" width="40.140625" style="0" bestFit="1" customWidth="1"/>
  </cols>
  <sheetData>
    <row r="1" spans="1:5" ht="15">
      <c r="A1" s="121" t="s">
        <v>170</v>
      </c>
      <c r="B1" s="121" t="s">
        <v>171</v>
      </c>
      <c r="C1" s="121" t="s">
        <v>167</v>
      </c>
      <c r="D1" s="121" t="s">
        <v>168</v>
      </c>
      <c r="E1" s="121" t="s">
        <v>169</v>
      </c>
    </row>
    <row r="2" spans="1:5" ht="30">
      <c r="A2" s="122" t="s">
        <v>175</v>
      </c>
      <c r="B2" s="122" t="s">
        <v>176</v>
      </c>
      <c r="C2" s="122" t="s">
        <v>172</v>
      </c>
      <c r="D2" s="122" t="s">
        <v>173</v>
      </c>
      <c r="E2" s="122" t="s">
        <v>174</v>
      </c>
    </row>
    <row r="3" spans="1:5" ht="30">
      <c r="A3" s="122" t="s">
        <v>179</v>
      </c>
      <c r="B3" s="122" t="s">
        <v>180</v>
      </c>
      <c r="C3" s="122" t="s">
        <v>177</v>
      </c>
      <c r="D3" s="122" t="s">
        <v>178</v>
      </c>
      <c r="E3" s="122" t="s">
        <v>174</v>
      </c>
    </row>
    <row r="4" spans="1:5" ht="30">
      <c r="A4" s="122" t="s">
        <v>183</v>
      </c>
      <c r="B4" s="122" t="s">
        <v>184</v>
      </c>
      <c r="C4" s="122" t="s">
        <v>181</v>
      </c>
      <c r="D4" s="122" t="s">
        <v>182</v>
      </c>
      <c r="E4" s="122" t="s">
        <v>174</v>
      </c>
    </row>
    <row r="5" spans="1:5" ht="30">
      <c r="A5" s="122" t="s">
        <v>187</v>
      </c>
      <c r="B5" s="122" t="s">
        <v>188</v>
      </c>
      <c r="C5" s="122" t="s">
        <v>185</v>
      </c>
      <c r="D5" s="122" t="s">
        <v>186</v>
      </c>
      <c r="E5" s="122" t="s">
        <v>174</v>
      </c>
    </row>
    <row r="6" spans="1:5" ht="30">
      <c r="A6" s="122" t="s">
        <v>191</v>
      </c>
      <c r="B6" s="122" t="s">
        <v>192</v>
      </c>
      <c r="C6" s="122" t="s">
        <v>189</v>
      </c>
      <c r="D6" s="122" t="s">
        <v>190</v>
      </c>
      <c r="E6" s="122" t="s">
        <v>174</v>
      </c>
    </row>
    <row r="7" spans="1:5" ht="30">
      <c r="A7" s="122" t="s">
        <v>195</v>
      </c>
      <c r="B7" s="122" t="s">
        <v>196</v>
      </c>
      <c r="C7" s="122" t="s">
        <v>193</v>
      </c>
      <c r="D7" s="122" t="s">
        <v>194</v>
      </c>
      <c r="E7" s="122" t="s">
        <v>174</v>
      </c>
    </row>
    <row r="8" spans="1:5" ht="30">
      <c r="A8" s="122" t="s">
        <v>199</v>
      </c>
      <c r="B8" s="122" t="s">
        <v>200</v>
      </c>
      <c r="C8" s="122" t="s">
        <v>197</v>
      </c>
      <c r="D8" s="122" t="s">
        <v>198</v>
      </c>
      <c r="E8" s="122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Фомченков Д</dc:creator>
  <cp:keywords/>
  <dc:description/>
  <cp:lastModifiedBy>Степанова Наталья Александровна</cp:lastModifiedBy>
  <cp:lastPrinted>2020-06-04T06:44:59Z</cp:lastPrinted>
  <dcterms:created xsi:type="dcterms:W3CDTF">2006-09-28T05:33:49Z</dcterms:created>
  <dcterms:modified xsi:type="dcterms:W3CDTF">2023-10-17T09:28:42Z</dcterms:modified>
  <cp:category/>
  <cp:version/>
  <cp:contentType/>
  <cp:contentStatus/>
</cp:coreProperties>
</file>