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709" activeTab="0"/>
  </bookViews>
  <sheets>
    <sheet name="Рекомендации" sheetId="1" r:id="rId1"/>
    <sheet name="Финансирование" sheetId="2" r:id="rId2"/>
    <sheet name="Мероприятия" sheetId="3" r:id="rId3"/>
    <sheet name="ФП Сохран.лесов" sheetId="4" r:id="rId4"/>
    <sheet name="Кред.Задолж." sheetId="5" r:id="rId5"/>
    <sheet name="Сообщения" sheetId="6" r:id="rId6"/>
    <sheet name="Настройка" sheetId="7" state="hidden" r:id="rId7"/>
    <sheet name="Настройки словаря" sheetId="8" state="hidden" r:id="rId8"/>
    <sheet name="Методики" sheetId="9" state="hidden" r:id="rId9"/>
    <sheet name="Параметры" sheetId="10" state="hidden" r:id="rId10"/>
  </sheets>
  <definedNames>
    <definedName name="_xlfn.COUNTIFS" hidden="1">#NAME?</definedName>
    <definedName name="Z_0BEE2903_C25E_4486_A708_5560C1F6A80C_.wvu.PrintArea" localSheetId="1" hidden="1">'Финансирование'!$A$7:$Q$32</definedName>
    <definedName name="_xlnm.Print_Titles" localSheetId="4">'Кред.Задолж.'!$A:$C,'Кред.Задолж.'!$10:$11</definedName>
    <definedName name="_xlnm.Print_Titles" localSheetId="2">'Мероприятия'!$A:$C,'Мероприятия'!$8:$14</definedName>
    <definedName name="_xlnm.Print_Titles" localSheetId="1">'Финансирование'!$14:$19</definedName>
    <definedName name="_xlnm.Print_Titles" localSheetId="3">'ФП Сохран.лесов'!$A:$C,'ФП Сохран.лесов'!$8:$14</definedName>
    <definedName name="Код">"R[1]C"</definedName>
    <definedName name="_xlnm.Print_Area" localSheetId="4">'Кред.Задолж.'!$A$2:$D$24</definedName>
    <definedName name="_xlnm.Print_Area" localSheetId="2">'Мероприятия'!$A$2:$AO$216</definedName>
    <definedName name="_xlnm.Print_Area" localSheetId="0">'Рекомендации'!$A$2:$L$34</definedName>
    <definedName name="_xlnm.Print_Area" localSheetId="1">'Финансирование'!$A$2:$Q$51</definedName>
    <definedName name="_xlnm.Print_Area" localSheetId="3">'ФП Сохран.лесов'!$A$2:$AG$96</definedName>
  </definedNames>
  <calcPr fullCalcOnLoad="1"/>
</workbook>
</file>

<file path=xl/sharedStrings.xml><?xml version="1.0" encoding="utf-8"?>
<sst xmlns="http://schemas.openxmlformats.org/spreadsheetml/2006/main" count="3061" uniqueCount="390">
  <si>
    <t>Руководитель органа исполнительной власти субъекта РФ, осуществляющего переданные полномочия</t>
  </si>
  <si>
    <t>(нарастающим итогом)</t>
  </si>
  <si>
    <t>Руководитель финансового подразделения
(или главный бухгалтер)</t>
  </si>
  <si>
    <t>М.П.</t>
  </si>
  <si>
    <t>дата</t>
  </si>
  <si>
    <t>код орг.</t>
  </si>
  <si>
    <t>за</t>
  </si>
  <si>
    <t>январь -</t>
  </si>
  <si>
    <t xml:space="preserve">                                    </t>
  </si>
  <si>
    <t>Фактические расходы на осуществление переданных полномочий</t>
  </si>
  <si>
    <t>Всего</t>
  </si>
  <si>
    <t>Б</t>
  </si>
  <si>
    <t>100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</si>
  <si>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</si>
  <si>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t xml:space="preserve">          2. Данные представляются ежеквартально нарастающим итогом с начала года. При заполнении табличной части формы данные с единицей измерения "шт." следует вводить в целых числах, все остальные - с одним знаком после запятой и только в незакрашенные ячейки, т.к. суммирование в закрашенных ячейках осуществляется автоматически в соответствии с внутренними увязками в форме.
        </t>
  </si>
  <si>
    <t>Электронные формы защищены от изменений. Просьба несанкционированных действий над формами (снятие установленной защиты, удаление, добавление строк и столбцов и т.п.) не производить во избежание  порчи программного обеспечения электронных форм.</t>
  </si>
  <si>
    <t xml:space="preserve">          4. В оформляющей части формы проставляется  ФИО руководителя организации, исполнителя, контактный телефон и дата заполнения документа.</t>
  </si>
  <si>
    <t xml:space="preserve">          6. Заполненные и увязанные формы следует сохранить с именем отправителя и направить вышестоящей организации. </t>
  </si>
  <si>
    <t xml:space="preserve">          7. Последняя версия книги "1-Subvencii" размещена на сайте Рослесинфорг</t>
  </si>
  <si>
    <t>www.roslesinforg.ru</t>
  </si>
  <si>
    <t>, откуда ее, при необходимости, можно загрузить.</t>
  </si>
  <si>
    <t>(подпись)</t>
  </si>
  <si>
    <t>(расшифровка подписи)</t>
  </si>
  <si>
    <t>кг</t>
  </si>
  <si>
    <t>ИТОГО</t>
  </si>
  <si>
    <t>Руководитель финансового подразделения (или главный бухгалтер)</t>
  </si>
  <si>
    <t>Кред.Задолж.</t>
  </si>
  <si>
    <t>года</t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</si>
  <si>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</si>
  <si>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2. Выберите или введите наименование лесничества, лесопарка</t>
  </si>
  <si>
    <t>(наименование лесничества, лесопарка)</t>
  </si>
  <si>
    <t>гр.8</t>
  </si>
  <si>
    <t>гр.9</t>
  </si>
  <si>
    <t>гр.10</t>
  </si>
  <si>
    <t>гр.11</t>
  </si>
  <si>
    <t>гр.12</t>
  </si>
  <si>
    <t>гр.13</t>
  </si>
  <si>
    <t xml:space="preserve">Направление деятельности </t>
  </si>
  <si>
    <r>
      <t xml:space="preserve">          5. </t>
    </r>
    <r>
      <rPr>
        <b/>
        <sz val="12"/>
        <rFont val="Times New Roman"/>
        <family val="1"/>
      </rPr>
      <t>Использование программы свода данных для вышестоящих организаций.</t>
    </r>
    <r>
      <rPr>
        <sz val="12"/>
        <rFont val="Times New Roman"/>
        <family val="1"/>
      </rPr>
      <t xml:space="preserve">
          После получения заполненных книг, </t>
    </r>
    <r>
      <rPr>
        <b/>
        <sz val="12"/>
        <rFont val="Times New Roman"/>
        <family val="1"/>
      </rPr>
      <t>не содержащих ошибок</t>
    </r>
    <r>
      <rPr>
        <sz val="12"/>
        <rFont val="Times New Roman"/>
        <family val="1"/>
      </rPr>
      <t xml:space="preserve"> в протоколах контроля, от подотчетных организаций следует указать наименование своей организации и отчетный период на листе "Рекомендации",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</si>
  <si>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>расходы,
тыс.руб.</t>
  </si>
  <si>
    <t>Форма 1-субвенции</t>
  </si>
  <si>
    <t>(номер контактного телефона с указанием кода города)</t>
  </si>
  <si>
    <t>(номер контактного телефона
с указанием кода города)</t>
  </si>
  <si>
    <t>(дата составления документа)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</si>
  <si>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«1-Subvencii_ХХХХХ», где ХХХХХ – первые 20 символов наименования отчитывающейся организации для визуальной идентификации книги.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</si>
  <si>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</si>
  <si>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</si>
  <si>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</si>
  <si>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</si>
  <si>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</si>
  <si>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</si>
  <si>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</si>
  <si>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</si>
  <si>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</si>
  <si>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с.</t>
  </si>
  <si>
    <t>1104071</t>
  </si>
  <si>
    <t>1-субвенции</t>
  </si>
  <si>
    <t>1104072</t>
  </si>
  <si>
    <t>Мероприятия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</si>
  <si>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</si>
  <si>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</si>
  <si>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</si>
  <si>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1104074</t>
  </si>
  <si>
    <t>Финансирование</t>
  </si>
  <si>
    <t>Наименование показателя</t>
  </si>
  <si>
    <t>План на год</t>
  </si>
  <si>
    <t>Фактически с начала года</t>
  </si>
  <si>
    <t>Всего
объем</t>
  </si>
  <si>
    <t>в том числе за счет:</t>
  </si>
  <si>
    <t>субвенций из федерального бюджета</t>
  </si>
  <si>
    <t>средств бюджета субъекта Российской Федерации</t>
  </si>
  <si>
    <t>иных источников</t>
  </si>
  <si>
    <t>с продажей лесных насаждений</t>
  </si>
  <si>
    <t>без продажи лесных насаждений</t>
  </si>
  <si>
    <t>объем</t>
  </si>
  <si>
    <t>А</t>
  </si>
  <si>
    <t>га</t>
  </si>
  <si>
    <t>тыс. руб.</t>
  </si>
  <si>
    <t>км</t>
  </si>
  <si>
    <t>Всего
расходы, тыс.руб.</t>
  </si>
  <si>
    <t>расходы, тыс.руб.</t>
  </si>
  <si>
    <t>ver.</t>
  </si>
  <si>
    <t>Заполните адресную часть электронной формы</t>
  </si>
  <si>
    <t xml:space="preserve">1. Выберите наименование организации </t>
  </si>
  <si>
    <t>(наименование организации)</t>
  </si>
  <si>
    <t>3. Выберите отчетный период</t>
  </si>
  <si>
    <t>г.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</si>
  <si>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</si>
  <si>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</si>
  <si>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t>(месяц)</t>
  </si>
  <si>
    <t>(год)</t>
  </si>
  <si>
    <t>за январь -</t>
  </si>
  <si>
    <t>Остаток субвенций в бюджете субъекта Российской Федерации на начало отчетного года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</si>
  <si>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</si>
  <si>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</si>
  <si>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</si>
  <si>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</si>
  <si>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</si>
  <si>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</si>
  <si>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</si>
  <si>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</si>
  <si>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</si>
  <si>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</si>
  <si>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</si>
  <si>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</si>
  <si>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</si>
  <si>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Рекомендации</t>
  </si>
  <si>
    <t>средств арендаторов</t>
  </si>
  <si>
    <r>
      <rPr>
        <b/>
        <sz val="10"/>
        <rFont val="Times New Roman"/>
        <family val="1"/>
      </rPr>
      <t>Срок представления:</t>
    </r>
    <r>
      <rPr>
        <sz val="10"/>
        <rFont val="Times New Roman"/>
        <family val="1"/>
      </rPr>
      <t xml:space="preserve">  25 числа месяца, следующего за отчетным кварталом *</t>
    </r>
  </si>
  <si>
    <r>
      <t>Отчет</t>
    </r>
    <r>
      <rPr>
        <b/>
        <sz val="11"/>
        <rFont val="Times New Roman"/>
        <family val="1"/>
      </rPr>
      <t xml:space="preserve">
о расходах бюджета субъекта Российской Федерации, источником обеспечения которого является субвенция </t>
    </r>
  </si>
  <si>
    <r>
      <t>Рекомендации</t>
    </r>
    <r>
      <rPr>
        <b/>
        <sz val="12"/>
        <rFont val="Times New Roman"/>
        <family val="1"/>
      </rPr>
      <t xml:space="preserve">
 по заполнению электронной формы </t>
    </r>
    <r>
      <rPr>
        <b/>
        <i/>
        <sz val="12"/>
        <rFont val="Times New Roman"/>
        <family val="1"/>
      </rPr>
      <t xml:space="preserve">"Отчет о расходах бюджета субъекта Российской Федерации, источником обеспечения которого является субвенция
</t>
    </r>
    <r>
      <rPr>
        <b/>
        <sz val="12"/>
        <rFont val="Times New Roman"/>
        <family val="1"/>
      </rPr>
      <t xml:space="preserve">"1-субвенции" в книге EXCEL </t>
    </r>
  </si>
  <si>
    <r>
      <t>ВНИМАНИЕ!</t>
    </r>
    <r>
      <rPr>
        <b/>
        <sz val="12"/>
        <rFont val="Times New Roman"/>
        <family val="1"/>
      </rPr>
      <t xml:space="preserve">
 Для выбора наименования организации нажмите на кнопку "</t>
    </r>
    <r>
      <rPr>
        <b/>
        <i/>
        <sz val="12"/>
        <rFont val="Times New Roman"/>
        <family val="1"/>
      </rPr>
      <t>Выбор организации</t>
    </r>
    <r>
      <rPr>
        <b/>
        <sz val="12"/>
        <rFont val="Times New Roman"/>
        <family val="1"/>
      </rPr>
      <t>".
Выбор организации осуществляется из внешнего словаря "</t>
    </r>
    <r>
      <rPr>
        <b/>
        <i/>
        <sz val="12"/>
        <rFont val="Times New Roman"/>
        <family val="1"/>
      </rPr>
      <t>Slovar.mdb</t>
    </r>
    <r>
      <rPr>
        <b/>
        <sz val="12"/>
        <rFont val="Times New Roman"/>
        <family val="1"/>
      </rPr>
      <t>", который должен быть расположен в одном каталоге с формой.</t>
    </r>
  </si>
  <si>
    <r>
      <t xml:space="preserve">          3. Для удобства пользователя справа от таблиц размещены протоколы контроля, которые показывают правильность заполнения электронной формы. Форма считается заполненной правильно, если в протоколе контроля нет </t>
    </r>
    <r>
      <rPr>
        <b/>
        <sz val="12"/>
        <rFont val="Times New Roman"/>
        <family val="1"/>
      </rPr>
      <t>никаких</t>
    </r>
    <r>
      <rPr>
        <sz val="12"/>
        <rFont val="Times New Roman"/>
        <family val="1"/>
      </rPr>
      <t xml:space="preserve"> цифр.</t>
    </r>
  </si>
  <si>
    <t>(наименование органа исполнительной власти субъекта Российской Федерации)</t>
  </si>
  <si>
    <t>x</t>
  </si>
  <si>
    <t>Раздел I формы 1-субвенции - Финансирование</t>
  </si>
  <si>
    <t>(тыс. руб.)</t>
  </si>
  <si>
    <t>Руководитель органа исполнительной власти субъекта РФ,
осуществляющего переданные полномочия</t>
  </si>
  <si>
    <t>(номер контактного телефона 
с указанием кода города)</t>
  </si>
  <si>
    <t>Должностное лицо, ответственное за составление формы</t>
  </si>
  <si>
    <t>шт.</t>
  </si>
  <si>
    <t>Ед.
изм.</t>
  </si>
  <si>
    <t>Мониторинг пожарной опасности в лесах и лесных пожаров путем наземного патрулирования лесов</t>
  </si>
  <si>
    <t>Авиационный мониторинг пожарной опасности в лесах и лесных пожаров</t>
  </si>
  <si>
    <t>Тушение лесных пожаров</t>
  </si>
  <si>
    <t>Расходы на единицу объема</t>
  </si>
  <si>
    <t>Отношение площади лесовосстановления и лесоразведения к площади вырубленных и погибших лесных насаждений</t>
  </si>
  <si>
    <t>%</t>
  </si>
  <si>
    <t>посадочный материал с закрытой корневой системой</t>
  </si>
  <si>
    <t>посадочный материал с открытой корневой системой</t>
  </si>
  <si>
    <t>Код
стр.</t>
  </si>
  <si>
    <t>Ежеквартальная</t>
  </si>
  <si>
    <t>* отчет представляется в электронном виде и на бумажном носителе</t>
  </si>
  <si>
    <r>
      <rPr>
        <b/>
        <sz val="10"/>
        <rFont val="Times New Roman"/>
        <family val="1"/>
      </rPr>
      <t>Кому представляется:</t>
    </r>
    <r>
      <rPr>
        <sz val="10"/>
        <rFont val="Times New Roman"/>
        <family val="1"/>
      </rPr>
      <t xml:space="preserve"> Федеральное агентство лесного хозяйства, 115184, г. Москва, ул. Пятницкая, д. 59/19      </t>
    </r>
  </si>
  <si>
    <r>
      <rPr>
        <b/>
        <u val="single"/>
        <sz val="10"/>
        <rFont val="Times New Roman"/>
        <family val="1"/>
      </rPr>
      <t xml:space="preserve">ФЕДЕРАЛЬНОЕ АГЕНТСТВО ЛЕСНОГО ХОЗЯЙСТВА
</t>
    </r>
    <r>
      <rPr>
        <b/>
        <sz val="10"/>
        <rFont val="Times New Roman"/>
        <family val="1"/>
      </rPr>
      <t>ОТРАСЛЕВОЕ НАБЛЮДЕНИЕ</t>
    </r>
  </si>
  <si>
    <r>
      <rPr>
        <b/>
        <sz val="10"/>
        <rFont val="Times New Roman"/>
        <family val="1"/>
      </rPr>
      <t xml:space="preserve">Представляют: </t>
    </r>
    <r>
      <rPr>
        <sz val="10"/>
        <rFont val="Times New Roman"/>
        <family val="1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</si>
  <si>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Формула</t>
  </si>
  <si>
    <t>м²</t>
  </si>
  <si>
    <r>
      <t>м</t>
    </r>
    <r>
      <rPr>
        <vertAlign val="superscript"/>
        <sz val="10"/>
        <rFont val="Times New Roman"/>
        <family val="1"/>
      </rPr>
      <t>3</t>
    </r>
  </si>
  <si>
    <t>240419</t>
  </si>
  <si>
    <r>
      <t>Справочно: размещения заказов на</t>
    </r>
    <r>
      <rPr>
        <sz val="10"/>
        <color indexed="8"/>
        <rFont val="Times New Roman"/>
        <family val="1"/>
      </rPr>
      <t xml:space="preserve"> выполнение работ по охране, защите, воспроизводству лесов 
(в соответствии с заключенными контрактами)</t>
    </r>
  </si>
  <si>
    <t>Раздел III формы 1-субвенции
 Показатели и источники финансирования федерального проекта "Сохранение лесов" национального проекта "Экология"</t>
  </si>
  <si>
    <t>Раздел II формы 1-субвенции
Обеспечение использования,  охраны, защиты, воспроизводства лесов на землях лесного фонда
с учетом реализации федерального проекта "Сохранение лесов" национального проекта "Экология"</t>
  </si>
  <si>
    <t>Всего,
тыс. руб.</t>
  </si>
  <si>
    <t>гр.4</t>
  </si>
  <si>
    <t>гр.5</t>
  </si>
  <si>
    <t>гр.6</t>
  </si>
  <si>
    <t>гр.7</t>
  </si>
  <si>
    <t>200</t>
  </si>
  <si>
    <t>300</t>
  </si>
  <si>
    <t>гр.2</t>
  </si>
  <si>
    <t>гр.3</t>
  </si>
  <si>
    <t>гр.14</t>
  </si>
  <si>
    <t>гр.15</t>
  </si>
  <si>
    <t>Код
строки</t>
  </si>
  <si>
    <t>гр.1&gt;=гр.2</t>
  </si>
  <si>
    <t>В</t>
  </si>
  <si>
    <t>Объемы финансирования на осуществление переданных полномочий</t>
  </si>
  <si>
    <t>на закупку товаров, работ, услуг в сфере инфомрационно-коммуникационных технологий</t>
  </si>
  <si>
    <t>на защиту лесов</t>
  </si>
  <si>
    <t>лесное планирование, регламентирование, отводы лесосек</t>
  </si>
  <si>
    <t>лесоустройство</t>
  </si>
  <si>
    <t>ведение государственного лесного реестра, осуществление государственного кадастрового учета лесных участков</t>
  </si>
  <si>
    <t>на воспроизводство лесов и лесоразведение, в т.ч. с учетом показателей по федеральному проекту "Сохранение лесов"</t>
  </si>
  <si>
    <t xml:space="preserve">на приобретние лесопожарной техники и оборудования </t>
  </si>
  <si>
    <t>на приобретние лесохозяйственной техники и оборудования</t>
  </si>
  <si>
    <t>400</t>
  </si>
  <si>
    <t>500</t>
  </si>
  <si>
    <t>310</t>
  </si>
  <si>
    <t>320</t>
  </si>
  <si>
    <t>330</t>
  </si>
  <si>
    <t>331</t>
  </si>
  <si>
    <t>410</t>
  </si>
  <si>
    <t>420</t>
  </si>
  <si>
    <t>430</t>
  </si>
  <si>
    <t>431</t>
  </si>
  <si>
    <t>510</t>
  </si>
  <si>
    <t>520</t>
  </si>
  <si>
    <t>530</t>
  </si>
  <si>
    <t>540</t>
  </si>
  <si>
    <t>550</t>
  </si>
  <si>
    <t>560</t>
  </si>
  <si>
    <t>600</t>
  </si>
  <si>
    <t>700</t>
  </si>
  <si>
    <t>всего</t>
  </si>
  <si>
    <t>Показатели и источники финансирования мероприятий по охране, защите, воспроизводству, лесоразведению и использованию лесов - всего</t>
  </si>
  <si>
    <r>
      <t xml:space="preserve">Показатели и источники финансирования мероприятий по охране, защите, воспроизводству и использованию лесов </t>
    </r>
    <r>
      <rPr>
        <sz val="10"/>
        <rFont val="Times New Roman"/>
        <family val="1"/>
      </rPr>
      <t>(за исключением федерального проекта "Сохранение лесов")</t>
    </r>
  </si>
  <si>
    <t>тыс.руб.</t>
  </si>
  <si>
    <t>без назначения мероприятий по охране, защите, воспроизводству лесов</t>
  </si>
  <si>
    <t>Показатели и источники финансирования федерального проекта "Сохранение лесов" национального проекта "Экология"</t>
  </si>
  <si>
    <t xml:space="preserve">техника </t>
  </si>
  <si>
    <t xml:space="preserve">оборудование </t>
  </si>
  <si>
    <t>Доля оснащения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</si>
  <si>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Доля оснащенности учреждений, выполняющих  мероприятия по воспроизводству лесов, основной специализированной техникой и оборудованием для проведения комплекса мероприятий по лесовосстановлению и лесоразведению</t>
  </si>
  <si>
    <t>Лесопожарная и лесохозяйственная техника и оборудование,
   в том числе:</t>
  </si>
  <si>
    <t>гр.10&gt;=гр.12</t>
  </si>
  <si>
    <t>гр.11&gt;=гр.13</t>
  </si>
  <si>
    <t>искусственное лесовосстановление путем посадки сеянцев, саженцев с открытой корневой системой</t>
  </si>
  <si>
    <t>искусственное лесовосстановление путем посадки сеянцев, саженцев с закрытой корневой системой</t>
  </si>
  <si>
    <t>искусственное лесовосстановление путем посадки черенков</t>
  </si>
  <si>
    <t>искусственное лесовосстановление путем посева семян лесных растений</t>
  </si>
  <si>
    <t>естественное лесовосстановление вследствие природных процессов</t>
  </si>
  <si>
    <t>естественное лесовосстановление (содействие естественному лесовосстановлению) путем сохранения возобновившегося под пологом лесных насаждений жизнеспособного поколения главных лесных пород лесных насаждений (подрост)</t>
  </si>
  <si>
    <t>естественное лесовосстановление (содействие естественному лесовосстановлению) путем ухода за подростом главных лесных древесных пород на площадях, не занятых лесными насаждениями</t>
  </si>
  <si>
    <t>естественное лесовосстановление (содействие естественному лесовосстановлению) путем минерализации поверхности почвы на местах планируемых рубок спелых и перестойных насаждений и на вырубках</t>
  </si>
  <si>
    <t>естественное лесовосстановление (содействие естественному лесовосстановлению) путем оставления семенных деревьев, куртин и групп</t>
  </si>
  <si>
    <t>естественное лесовосстановление (содействие естественному лесовосстановлению) путем огораживания площадей лесных участков</t>
  </si>
  <si>
    <t>естественное лесовосстановление (содействие естественному лесовосстановлению) путем подавления корнеотпрысковой способности деревьев (инъекции арборицидов или окольцовывание)</t>
  </si>
  <si>
    <t>комбинированное лесовосстановление путем сочетания посадки сеянцев, саженцев с закрытой корневой системой с естественным лесовосстановлением</t>
  </si>
  <si>
    <t>комбинированное лесовосстановление путем сочетания посадки черенков с естественным лесовосстановлением</t>
  </si>
  <si>
    <t>комбинированное лесовосстановление путем сочетания посева семян лесных растений с естественным лесовосстановлением</t>
  </si>
  <si>
    <t>лесоразведение путем создания искусственных лесных насаждений методом посадки сеянцев, саженцев с закрытой корневой системой</t>
  </si>
  <si>
    <t>лесоразведение путем создания искусственных лесных насаждений методом посадки черенков</t>
  </si>
  <si>
    <t>лесоразведение путем создания искусственных лесных насаждений методом посева семян лесных растений</t>
  </si>
  <si>
    <t>агротехнический уход за лесными культурами путем рыхления почвы с одновременным уничтожением травянистой и древесной растительности в рядах культур и междурядьях</t>
  </si>
  <si>
    <t>агротехнический уход за лесными культурами путем уничтожения травянистой растительности химическими средствами на землях для лесоразведения</t>
  </si>
  <si>
    <t>агротехнический уход за лесными культурами путем дополнения лесных культур</t>
  </si>
  <si>
    <t>агротехнический уход за лесными культурами путем подкормки минеральными удобрениями, полива лесных культур</t>
  </si>
  <si>
    <t>подготовка лесных участков для создания лесных культур путем сплошной или полосной (частичной) расчистки площади от древесины, камней, нежелательной древесной растительности, мелких пней, стволов усохших деревьев</t>
  </si>
  <si>
    <t>подготовка лесных участков для создания лесных культур путем раскорчевки пней, препятствующих движению техники или уменьшения их высоты до уровня, не препятствующего движению техники</t>
  </si>
  <si>
    <t>подготовка лесных участков для создания лесных культур путем планирования поверхности лесного участка, при необходимости проведения мелиоративных работ, нарезки трасс на склонах</t>
  </si>
  <si>
    <t>подготовка лесных участков путем предварительной борьбы с вредными почвенными организмами</t>
  </si>
  <si>
    <t>подготовка лесных участков для создания лесных культур путем проведения осушительных мероприятий на заболоченных, избыточно увлажненных почвах</t>
  </si>
  <si>
    <t>создание объектов лесного семеноводства путем выделения плюсовых насаждений</t>
  </si>
  <si>
    <t>создание объектов лесного семеноводства путем закладки лесосеменных плантаций</t>
  </si>
  <si>
    <t>создание объектов лесного семеноводства путем закладки архивов клонов плюсовых деревьев</t>
  </si>
  <si>
    <t>создание объектов лесного семеноводства путем закладки маточных плантаций</t>
  </si>
  <si>
    <t>создание объектов лесного семеноводства путем закладки испытательных культур</t>
  </si>
  <si>
    <t>создание объектов лесного семеноводства путем закладки постоянных лесосеменных участков</t>
  </si>
  <si>
    <t>создание объектов лесного семеноводства путем закладки географических и популяционно-экологических культур</t>
  </si>
  <si>
    <t>уход за плюсовыми насаждениями</t>
  </si>
  <si>
    <t>уход за лесосеменными плантациями, маточными плантациями, архивами клонов плюсовых деревьев, постоянными лесосеменными участками</t>
  </si>
  <si>
    <t>уход за испытательными, географическими, популяционно-экологическими культурами как объектами лесного семеноводства</t>
  </si>
  <si>
    <t>формирование страховых фондов семян лесных растений</t>
  </si>
  <si>
    <t>хранение семян лесных растений</t>
  </si>
  <si>
    <t>Формирование запаса семян для лесовосстановления,
   в том числе:</t>
  </si>
  <si>
    <t>заготовка семян лесных растений на объектах лесного семеноводства, а также в плюсовых и нормальных насаждениях</t>
  </si>
  <si>
    <t>уход за плюсовыми деревьями</t>
  </si>
  <si>
    <t>создание объектов лесного семеноводства путем выделения плюсовых деревьев</t>
  </si>
  <si>
    <t>подготовка лесных участков для создания лесных культур путем маркировки линий будущих рядов лесных культур или полос обработки почвы и обозначения мест, опасных для работы техники</t>
  </si>
  <si>
    <t>агротехнический уход за лесными культурами путем ручной оправки растений от завала травой и почвой, заноса песком, размыва и выдувания почвы, выжимания морозом</t>
  </si>
  <si>
    <t>лесоразведение путем создания искусственных лесных насаждений методом посадки сеянцев, саженцев с открытой корневой системой</t>
  </si>
  <si>
    <t>комбинированное лесовосстановление,
   в том числе:</t>
  </si>
  <si>
    <t>комбинированное лесовосстановление путем сочетания посадки сеянцев, саженцев с открытой корневой системой с естественным лесовосстановлением</t>
  </si>
  <si>
    <t>естественное лесовосстановление,
   в том числе:</t>
  </si>
  <si>
    <t>искусственное лесовосстановление,
   в том числе:</t>
  </si>
  <si>
    <t>Увеличение площади лесовосстановления - всего,
   в том числе:</t>
  </si>
  <si>
    <t>лесовосстановление - всего,
   в том числе:</t>
  </si>
  <si>
    <t>лесоразведение,
   в том числе:</t>
  </si>
  <si>
    <t>агротехнический уход за лесными культурами,
   в том числе:</t>
  </si>
  <si>
    <t>лесоводственный уход путем уничтожения или предупреждения появления травянистой и нежелательной древесной растительности</t>
  </si>
  <si>
    <t>подготовка лесного участка для лесовосстановления,
   в том числе:</t>
  </si>
  <si>
    <t>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способами</t>
  </si>
  <si>
    <t>создание объектов лесного семеноводства,
   в том числе:</t>
  </si>
  <si>
    <t>уход за объектами лесного семеноводства,
   в том числе:</t>
  </si>
  <si>
    <t>количество выращенного посадочного материала,
   в том числе:</t>
  </si>
  <si>
    <t>создание лесных дорог, предназначенных для охраны лесов от пожаров</t>
  </si>
  <si>
    <t>реконструкция лесных дорог, предназначенных для охраны лесов от пожаров</t>
  </si>
  <si>
    <t>эксплуатация лесных дорог, предназначенных для охраны лесов от пожаров</t>
  </si>
  <si>
    <t>строительство посадочных площадок для самолетов, используемых в целях проведения авиационных работ по охране и защите лесов</t>
  </si>
  <si>
    <t>строительство посадочных площадок для вертолетов, используемых в целях проведения авиационных работ по охране и защите лесов</t>
  </si>
  <si>
    <t>реконструкция посадочных площадок для самолетов, используемых в целях проведения авиационных работ по охране и защите лесов</t>
  </si>
  <si>
    <t>реконструкция посадочных площадок для вертолетов, используемых в целях проведения авиационных работ по охране и защите лесов</t>
  </si>
  <si>
    <t>эксплуатация посадочных площадок для самолетов, используемых в целях проведения авиационных работ по охране и защите лесов</t>
  </si>
  <si>
    <t>эксплуатация посадочных площадок для вертолетов, используемых в целях проведения авиационных работ по охране и защите лесов</t>
  </si>
  <si>
    <t>прокладка просек, противопожарных разрывов</t>
  </si>
  <si>
    <t>прочистка просек</t>
  </si>
  <si>
    <t>устройство противопожарных минерализованных полос</t>
  </si>
  <si>
    <t>прочистка противопожарных минерализованных полос и их обновление</t>
  </si>
  <si>
    <t>строительство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</si>
  <si>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реконструкция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</si>
  <si>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эксплуатация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</si>
  <si>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устройство пожарных водоемов и подъездов к источникам противопожарного водоснабжения</t>
  </si>
  <si>
    <t>эксплуатация пожарных водоемов и подъездов к источникам противопожарного водоснабжения</t>
  </si>
  <si>
    <t>проведение работ по гидромелиорации</t>
  </si>
  <si>
    <t>снижение природной пожарной опасности лесов путем регулирования породного состава лесных насаждений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</si>
  <si>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</si>
  <si>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благоустройство зон отдыха граждан, пребывающих в лесах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</si>
  <si>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</si>
  <si>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эксплуатация шлагбаумов, обеспечивающих ограничение пребывания граждан в лесах в целях обеспечения пожарной безопасности</t>
  </si>
  <si>
    <t>создание противопожарных заслонов</t>
  </si>
  <si>
    <t>содержание противопожарных заслонов</t>
  </si>
  <si>
    <t>устройство лиственных опушек</t>
  </si>
  <si>
    <t>установка и размещение стендов, знаков и указателей, содержащих информацию о мерах пожарной безопасности в лесах</t>
  </si>
  <si>
    <t>обеспечение средствами предупреждения и тушения лесных пожаров, приобретение противопожарного снаряжения и инвентаря; содержание лесопожарных формирований, пожарной техники и оборудования, систем связи и оповещения; создание резерва пожарной техники и оборудования, противопожарного снаряжения и инвентаря, а также горюче-смазочных материалов</t>
  </si>
  <si>
    <t>мониторинг пожарной опасности в лесах и лесных пожаров путем наземного патрулирования лесов</t>
  </si>
  <si>
    <t xml:space="preserve">авиационный мониторинг пожарной опасности в лесах и лесных пожаров </t>
  </si>
  <si>
    <t>космический мониторинг пожарной опасности в лесах и лесных пожаров</t>
  </si>
  <si>
    <t>наблюдение и контроль за пожарной опасностью в лесах и лесными пожарами; прием и учет сообщений о лесных пожарах, а также оповещение населения и противопожарных служб о пожарной опасности в лесах и лесных пожарах специализированными диспетчерскими службами; 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</t>
  </si>
  <si>
    <t>тушение лесных пожаров</t>
  </si>
  <si>
    <t>лесопатологические обследования, в том числе инструментальным и (или) визуальным способами</t>
  </si>
  <si>
    <t>обследование очагов вредных организмов</t>
  </si>
  <si>
    <t>ликвидация очагов вредных организмов путем уничтожения или подавления численности вредных организмов наземным способом, химическим методом</t>
  </si>
  <si>
    <t>ликвидация очагов вредных организмов путем уничтожения или подавления численности вредных организмов наземным способом, биологическим методом</t>
  </si>
  <si>
    <t>ликвидация очагов вредных организмов путем уничтожения или подавления численности вредных организмов авиационным способом, химическим методом</t>
  </si>
  <si>
    <t>ликвидация очагов вредных организмов путем уничтожения или подавления численности вредных организмов авиационным способом, биологическим методом</t>
  </si>
  <si>
    <t>ликвидация очагов вредных организмов путем проведения рубок лесных насаждений, являющихся очагами вредных организмов</t>
  </si>
  <si>
    <t>ликвидация очагов вредных организмов путем проведения рубок и выкладкой ловчих деревьев с их последующей уборкой</t>
  </si>
  <si>
    <t>предупреждение возникновения вредных организмов, профилактические мероприятия по защите лесов, биотехнические мероприятия, улучшение условий обитания и размножения насекомоядных птиц и других насекомоядных животных</t>
  </si>
  <si>
    <t>предупреждение возникновения вредных организмов, профилактические мероприятия по защите лесов, биотехнические мероприятия, охрана местообитаний, выпуск, расселение и интродукция насекомых-энтомофагов</t>
  </si>
  <si>
    <t>предупреждение возникновения вредных организмов, профилактические мероприятия по защите лесов, биотехнические мероприятия, посев травянистых нектароносных растений</t>
  </si>
  <si>
    <t>предупреждение возникновения вредных организмов, профилактические мероприятия по защите лесов, лесохозяйственные мероприятия, использование удобрений и минеральных добавок для повышения устойчивости лесных насаждений в неблагоприятные периоды, лечение деревьев</t>
  </si>
  <si>
    <t>предупреждение возникновения вредных организмов, профилактические мероприятия по защите лесов, лесохозяйственные мероприятия, применение пестицидов для предотвращения появления очагов вредных организмов</t>
  </si>
  <si>
    <t>предупреждение возникновения вредных организмов, санитарно-оздоровительные мероприятия, сплошные санитарные рубки</t>
  </si>
  <si>
    <t>предупреждение возникновения вредных организмов, санитарно-оздоровительные мероприятия, выборочные санитарные рубки</t>
  </si>
  <si>
    <t>предупреждение возникновения вредных организмов, санитарно-оздоровительные мероприятия, уборка неликвидной древесины</t>
  </si>
  <si>
    <t>предупреждение возникновения вредных организмов, санитарно-оздоровительные мероприятия, уборка аварийных деревьев</t>
  </si>
  <si>
    <t>агролесомелиоративные мероприятия (создание и восстановление защитных лесных насаждений, их реконструкция и направленное формирование, омолаживание кустарников, содействие естественному возобновлению лесных растений, уход за подростом, закрепление подвижных песков, облесение деградированных земель и подверженных эрозии почв)</t>
  </si>
  <si>
    <t>отвод лесосек под сплошные рубки (кроме санитарных рубок)</t>
  </si>
  <si>
    <t>отвод лесосек под выборочные рубки (кроме санитарных рубок и рубок ухода в молодняках)</t>
  </si>
  <si>
    <t>отвод лесосек под рубки ухода в молодняках</t>
  </si>
  <si>
    <t>отвод лесосек под сплошные санитарные рубки</t>
  </si>
  <si>
    <t>отвод лесосек под выборочные санитарные рубки</t>
  </si>
  <si>
    <t>разработка и утверждение лесных планов субъектов Российской Федерации</t>
  </si>
  <si>
    <t>разработка и утверждение лесохозяйственных регламентов</t>
  </si>
  <si>
    <t>создание лесных дорог, предназначенных для использования, защиты и воспроизводства лесов</t>
  </si>
  <si>
    <t>эксплуатация лесных дорог, предназначенных для использования, защиты и воспроизводства лесов</t>
  </si>
  <si>
    <t>постановка на кадастровый учет лесных участков в составе земель лесного фонда, предназначенных для передачи их в пользование или в аренду (в рамках организации работы по предоставлению лесных участков, расположенных в границах земель лесного фонда, в постоянное (бессрочное) пользование, аренду, безвозмездное пользование)</t>
  </si>
  <si>
    <t>таксация лесов, камеральных работ</t>
  </si>
  <si>
    <t>радиационное обследование на землях лесного фонда</t>
  </si>
  <si>
    <t>гр.5&gt;=гр.7+9</t>
  </si>
  <si>
    <t>гр.4&gt;=гр.6+8</t>
  </si>
  <si>
    <t>гр.28&gt;=гр.30</t>
  </si>
  <si>
    <t>гр.27&gt;=гр.29</t>
  </si>
  <si>
    <t>гр.21&gt;=гр.23+25</t>
  </si>
  <si>
    <t>гр.22&gt;=гр.24+26</t>
  </si>
  <si>
    <t>Повышение эффективности предупреждения возникновения и распространения лесных пожаров, а также их тушения,
   в том числе:</t>
  </si>
  <si>
    <t>Повышение эффективности проведения профилактики возникновения, локализации и ликвидации очагов вредных организмов,
   в том числе:</t>
  </si>
  <si>
    <t>Организация интенсивного использования лесов с учетом сохранения их экологического потенциала, лесное планирование и регламентирование,
   в том числе:</t>
  </si>
  <si>
    <t>Проведение мероприятий лесоустройства, ведение государственного лесного реестра,
   в том числе:</t>
  </si>
  <si>
    <t xml:space="preserve">     глазомерным способом</t>
  </si>
  <si>
    <t xml:space="preserve">     дешифровочным способом</t>
  </si>
  <si>
    <t>I разряд,
     глазомерно-измерительным способом</t>
  </si>
  <si>
    <t>II разряд,
     глазомерно-измерительным способом</t>
  </si>
  <si>
    <t>III разряд,
     глазомерно-измерительным способом</t>
  </si>
  <si>
    <t xml:space="preserve">     способом актуализации</t>
  </si>
  <si>
    <t>таксация лесов (подготовительные работы)</t>
  </si>
  <si>
    <t>таксация лесов (полевые работы),
   в том числе:</t>
  </si>
  <si>
    <t>рубки ухода - всего,
   в том числе:</t>
  </si>
  <si>
    <t>рубки осветления, проводимые в целях ухода за лесами</t>
  </si>
  <si>
    <t>рубки прочистки, проводимые в целях ухода за лесами</t>
  </si>
  <si>
    <t>рубки прореживания, проводимые в целях ухода за лесами</t>
  </si>
  <si>
    <t>проходные рубки, проводимые в целях ухода за лесами</t>
  </si>
  <si>
    <t>рубки обновления, проводимые в целях ухода за лесами</t>
  </si>
  <si>
    <t>рубки переформирования лесных насаждений, проводимые в целях ухода за лесами, осуществляемые в сформировавшихся средневозрастных и более старшего возраста древостоях с целью коренного изменения их состава, структуры, строения</t>
  </si>
  <si>
    <t>ландшафтные рубки, проводимые в целях ухода за лесами</t>
  </si>
  <si>
    <t>рубки реконструкции, проводимые в целях ухода за лесами, в том числе в целях удаления малоценных лесных насаждений или их частей</t>
  </si>
  <si>
    <t>рубки сохранения лесных насаждений, проводимые в целях ухода за лесами, осуществляемые в приспевающих, спелых и перестойных древостоях</t>
  </si>
  <si>
    <t>рубки единичных деревьев, в том числе семенников, выполнивших свою функцию, проводимые в целях ухода за лесами</t>
  </si>
  <si>
    <t>лесопожарная техника и оборудование,
   в том числе:</t>
  </si>
  <si>
    <t>лесохозяйственная техника и оборудование,
   в том числе:</t>
  </si>
  <si>
    <t>разработка и утверждение планов тушения лесных пожаров</t>
  </si>
  <si>
    <t>ведение государственного лесного реестра в отношении лесов, расположенных в границах территории субъекта Российской Федерации</t>
  </si>
  <si>
    <t>Радиационное обследование на землях лесного фонда</t>
  </si>
  <si>
    <t>Раздел IV формы 1-субвенции
Сведения о кредиторской задолженности по охране лесов от пожаров</t>
  </si>
  <si>
    <t>из них дополнительное финансовое обеспечение расходов, связанных с проведением мероприятий по осуществлению переданных полномочий за счет средств:</t>
  </si>
  <si>
    <t>нераспределен-ного резерва</t>
  </si>
  <si>
    <t>Резервного фонда Правительства РФ</t>
  </si>
  <si>
    <t>проектирование мероприятий по охране, защите, воспроизводству лесов, лесоразведению</t>
  </si>
  <si>
    <t>проектирование лесных участков на землях лесного фонда*</t>
  </si>
  <si>
    <t>на охрану лесов от пожаров</t>
  </si>
  <si>
    <t>570</t>
  </si>
  <si>
    <t>Всего,
   в том числе:</t>
  </si>
  <si>
    <t>на содержание и обеспечение деятельности органа исполнительной власти в области лесных отношений,
   из них:</t>
  </si>
  <si>
    <t xml:space="preserve">на повышение квалификации                                            </t>
  </si>
  <si>
    <t>на осуществление федерального государственного лесного надзора,
   из них:</t>
  </si>
  <si>
    <t>на приобретение лесопатрульной   техники и оборудования</t>
  </si>
  <si>
    <t>на содержание и обеспечение деятельности лесничеств
(или иных структурных единиц),
   из них:</t>
  </si>
  <si>
    <t>на осуществление функций государственного управления в области лесных отношений,
   из них:</t>
  </si>
  <si>
    <t>на выполнение мероприятий,
   в том числе:</t>
  </si>
  <si>
    <t>стр.200&gt;=
стр.300+400</t>
  </si>
  <si>
    <t>стр.300&gt;=
стр.310+320+330</t>
  </si>
  <si>
    <t>стр.400&gt;=
стр.410+420+430</t>
  </si>
  <si>
    <t>стр.330&gt;=
стр.331</t>
  </si>
  <si>
    <t>стр.430&gt;=
стр.431</t>
  </si>
  <si>
    <t>гр.10&gt;=
гр.11+12</t>
  </si>
  <si>
    <t>гр.3&gt;=
гр.4+5</t>
  </si>
  <si>
    <t>нераспределенного
резерва</t>
  </si>
  <si>
    <t>Проведение ухода за лесами, повышение продуктивности и улучшения породного состава лесов,
   в том числе:</t>
  </si>
  <si>
    <t>* - мероприятие относится к функционалу уполномоченных органов государственной власти субъектов РФ, выполняется за счет средств на содержание и обеспечение деятельности данных органов, и не предусмотрено в нормативах затрат на мероприятия по охране, защите и воспроизводству лесов</t>
  </si>
  <si>
    <t xml:space="preserve">     дешифровочным способом,
         в том числе:</t>
  </si>
  <si>
    <t>с назначением мероприятий по охране, защите, воспроизводству лесов</t>
  </si>
  <si>
    <t>из них:
полученных от заключения договоров купли-продажи с субъектами МСП</t>
  </si>
  <si>
    <t>средств бюджета субъекта
Российской Федерации</t>
  </si>
  <si>
    <t>ФП Сохран.лесов</t>
  </si>
  <si>
    <r>
      <t xml:space="preserve">          1. Файл "1-Subvencii" представляет собой книгу Microsoft Excel. Книга содержит шесть листов: 
        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>", "</t>
    </r>
    <r>
      <rPr>
        <b/>
        <sz val="12"/>
        <rFont val="Times New Roman"/>
        <family val="1"/>
      </rPr>
      <t>Финансирование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"Мероприятия","ФП Сохран.лесов","Кред.Задолж."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правил использования программы свода данных и используется для выбора наименования отчитывающейся организации и отчетного периода.
         </t>
    </r>
    <r>
      <rPr>
        <b/>
        <sz val="12"/>
        <rFont val="Times New Roman"/>
        <family val="1"/>
      </rPr>
      <t>Лист "Финансирование"</t>
    </r>
    <r>
      <rPr>
        <sz val="12"/>
        <rFont val="Times New Roman"/>
        <family val="1"/>
      </rPr>
      <t xml:space="preserve"> содержит первый раздел "Финансирование" электронной формы 1- субвенции,  </t>
    </r>
    <r>
      <rPr>
        <b/>
        <sz val="12"/>
        <rFont val="Times New Roman"/>
        <family val="1"/>
      </rPr>
      <t>лист "Мероприятия"</t>
    </r>
    <r>
      <rPr>
        <sz val="12"/>
        <rFont val="Times New Roman"/>
        <family val="1"/>
      </rPr>
      <t xml:space="preserve"> - второй раздел "Обеспечение охраны, защиты, воспроизводства лесов на землях лесного фонда", </t>
    </r>
    <r>
      <rPr>
        <b/>
        <sz val="12"/>
        <rFont val="Times New Roman"/>
        <family val="1"/>
      </rPr>
      <t xml:space="preserve">лист "ФП Сохран.лесов" - </t>
    </r>
    <r>
      <rPr>
        <sz val="12"/>
        <rFont val="Times New Roman"/>
        <family val="1"/>
      </rPr>
      <t xml:space="preserve">третий раздел содержит показатели и источники финансирования федерального проекта "Сохранение лесов" национального проекта "Экология" </t>
    </r>
    <r>
      <rPr>
        <b/>
        <i/>
        <sz val="12"/>
        <rFont val="Times New Roman"/>
        <family val="1"/>
      </rPr>
      <t>(формируется автоматически)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 xml:space="preserve">лист "Кред.Задолж." - </t>
    </r>
    <r>
      <rPr>
        <sz val="12"/>
        <rFont val="Times New Roman"/>
        <family val="1"/>
      </rPr>
      <t>четвертый раздел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электронной формы "1- субвенции".
       </t>
    </r>
    <r>
      <rPr>
        <b/>
        <sz val="12"/>
        <rFont val="Times New Roman"/>
        <family val="1"/>
      </rPr>
      <t xml:space="preserve"> 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</si>
  <si>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/>
  </si>
  <si>
    <t>из всего:
за отчетный квартал</t>
  </si>
  <si>
    <t>21.1</t>
  </si>
  <si>
    <t>Площадь вырубленных и погибших лесных насаждений за год (n-2), где n - отчетный период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</si>
</sst>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_ ;[Red]\-#,##0.0\ "/>
    <numFmt numFmtId="176" formatCode="_(* #,##0_);_(* \(#,##0\);_(* &quot;-&quot;_);_(@_)"/>
    <numFmt numFmtId="177" formatCode="_(* #,##0.00_);_(* \(#,##0.00\);_(* &quot;-&quot;??_);_(@_)"/>
    <numFmt numFmtId="178" formatCode="\1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[Red]\-#,##0.000\ "/>
    <numFmt numFmtId="184" formatCode="#,##0_ ;[Red]\-#,##0\ "/>
    <numFmt numFmtId="185" formatCode="0.0"/>
    <numFmt numFmtId="186" formatCode="#,##0.00_ ;[Red]\-#,##0.00\ "/>
    <numFmt numFmtId="187" formatCode="[$-FC19]d\ mmmm\ yyyy\ &quot;г.&quot;"/>
    <numFmt numFmtId="188" formatCode="#\ ###\ ###\ ##0.0#;[Red]\-#\ ###\ ##0.0#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7.5"/>
      <color indexed="12"/>
      <name val="Arial Cyr"/>
      <family val="0"/>
    </font>
    <font>
      <sz val="9"/>
      <name val="Arial Cyr"/>
      <family val="2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color indexed="4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color indexed="44"/>
      <name val="Times New Roman"/>
      <family val="1"/>
    </font>
    <font>
      <sz val="10"/>
      <color indexed="9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rgb="FFFFFFFF"/>
      </patternFill>
    </fill>
    <fill>
      <patternFill patternType="gray0625">
        <bgColor rgb="FFFFFFFF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77">
    <xf numFmtId="0" fontId="0" fillId="0" borderId="0" xfId="0" applyFont="1" applyAlignment="1">
      <alignment/>
    </xf>
    <xf numFmtId="0" fontId="2" fillId="0" borderId="0" xfId="64">
      <alignment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5" fillId="0" borderId="0" xfId="62" applyNumberFormat="1" applyFont="1" applyAlignment="1">
      <alignment horizontal="center" wrapText="1"/>
      <protection/>
    </xf>
    <xf numFmtId="0" fontId="5" fillId="0" borderId="0" xfId="62" applyFont="1" applyAlignment="1">
      <alignment wrapText="1"/>
      <protection/>
    </xf>
    <xf numFmtId="0" fontId="5" fillId="0" borderId="0" xfId="62" applyFont="1">
      <alignment/>
      <protection/>
    </xf>
    <xf numFmtId="49" fontId="10" fillId="0" borderId="0" xfId="62" applyNumberFormat="1" applyFont="1">
      <alignment/>
      <protection/>
    </xf>
    <xf numFmtId="0" fontId="18" fillId="0" borderId="0" xfId="62" applyFont="1" applyAlignment="1">
      <alignment horizontal="center"/>
      <protection/>
    </xf>
    <xf numFmtId="0" fontId="10" fillId="0" borderId="0" xfId="62" applyFont="1">
      <alignment/>
      <protection/>
    </xf>
    <xf numFmtId="0" fontId="16" fillId="0" borderId="0" xfId="62" applyNumberFormat="1" applyFont="1">
      <alignment/>
      <protection/>
    </xf>
    <xf numFmtId="49" fontId="2" fillId="0" borderId="0" xfId="62" applyNumberFormat="1">
      <alignment/>
      <protection/>
    </xf>
    <xf numFmtId="49" fontId="4" fillId="0" borderId="0" xfId="62" applyNumberFormat="1" applyFont="1" applyAlignment="1">
      <alignment horizontal="center"/>
      <protection/>
    </xf>
    <xf numFmtId="0" fontId="2" fillId="0" borderId="0" xfId="62" applyNumberFormat="1">
      <alignment/>
      <protection/>
    </xf>
    <xf numFmtId="0" fontId="4" fillId="0" borderId="0" xfId="62" applyFont="1" applyAlignment="1">
      <alignment wrapText="1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>
      <alignment/>
      <protection/>
    </xf>
    <xf numFmtId="0" fontId="3" fillId="0" borderId="0" xfId="64" applyFont="1" applyAlignment="1">
      <alignment wrapText="1"/>
      <protection/>
    </xf>
    <xf numFmtId="0" fontId="3" fillId="0" borderId="0" xfId="64" applyFont="1">
      <alignment/>
      <protection/>
    </xf>
    <xf numFmtId="0" fontId="2" fillId="33" borderId="0" xfId="63" applyFill="1" applyAlignment="1">
      <alignment horizontal="center" vertical="center" wrapText="1"/>
      <protection/>
    </xf>
    <xf numFmtId="0" fontId="2" fillId="0" borderId="0" xfId="63">
      <alignment/>
      <protection/>
    </xf>
    <xf numFmtId="0" fontId="2" fillId="0" borderId="0" xfId="63" applyAlignment="1">
      <alignment wrapText="1"/>
      <protection/>
    </xf>
    <xf numFmtId="0" fontId="2" fillId="0" borderId="0" xfId="63" applyFont="1">
      <alignment/>
      <protection/>
    </xf>
    <xf numFmtId="0" fontId="20" fillId="0" borderId="0" xfId="60" applyFont="1" applyProtection="1">
      <alignment/>
      <protection/>
    </xf>
    <xf numFmtId="0" fontId="20" fillId="0" borderId="0" xfId="60" applyFont="1" applyFill="1" applyProtection="1">
      <alignment/>
      <protection/>
    </xf>
    <xf numFmtId="0" fontId="20" fillId="0" borderId="0" xfId="60" applyFont="1">
      <alignment/>
      <protection/>
    </xf>
    <xf numFmtId="0" fontId="20" fillId="0" borderId="0" xfId="60" applyFont="1" applyAlignment="1">
      <alignment horizontal="center"/>
      <protection/>
    </xf>
    <xf numFmtId="0" fontId="40" fillId="0" borderId="0" xfId="60" applyFont="1">
      <alignment/>
      <protection/>
    </xf>
    <xf numFmtId="0" fontId="20" fillId="0" borderId="0" xfId="64" applyFont="1">
      <alignment/>
      <protection/>
    </xf>
    <xf numFmtId="0" fontId="20" fillId="34" borderId="0" xfId="60" applyFont="1" applyFill="1" applyProtection="1">
      <alignment/>
      <protection/>
    </xf>
    <xf numFmtId="0" fontId="19" fillId="34" borderId="10" xfId="60" applyFont="1" applyFill="1" applyBorder="1" applyAlignment="1" applyProtection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left" vertical="center" wrapText="1" indent="2"/>
      <protection/>
    </xf>
    <xf numFmtId="0" fontId="27" fillId="34" borderId="0" xfId="60" applyFont="1" applyFill="1" applyAlignment="1">
      <alignment horizontal="left"/>
      <protection/>
    </xf>
    <xf numFmtId="0" fontId="24" fillId="34" borderId="0" xfId="60" applyFont="1" applyFill="1" applyBorder="1" applyAlignment="1" applyProtection="1">
      <alignment vertical="top" wrapText="1"/>
      <protection/>
    </xf>
    <xf numFmtId="0" fontId="28" fillId="34" borderId="0" xfId="60" applyFont="1" applyFill="1" applyAlignment="1">
      <alignment horizontal="center"/>
      <protection/>
    </xf>
    <xf numFmtId="0" fontId="27" fillId="34" borderId="0" xfId="60" applyFont="1" applyFill="1" applyAlignment="1">
      <alignment horizontal="center"/>
      <protection/>
    </xf>
    <xf numFmtId="0" fontId="20" fillId="34" borderId="0" xfId="60" applyFont="1" applyFill="1">
      <alignment/>
      <protection/>
    </xf>
    <xf numFmtId="0" fontId="20" fillId="34" borderId="0" xfId="60" applyFont="1" applyFill="1" applyBorder="1">
      <alignment/>
      <protection/>
    </xf>
    <xf numFmtId="0" fontId="20" fillId="34" borderId="0" xfId="60" applyFont="1" applyFill="1" applyBorder="1" applyAlignment="1">
      <alignment horizontal="center"/>
      <protection/>
    </xf>
    <xf numFmtId="0" fontId="12" fillId="34" borderId="0" xfId="60" applyFont="1" applyFill="1" applyAlignment="1">
      <alignment horizontal="center" vertical="center" wrapText="1"/>
      <protection/>
    </xf>
    <xf numFmtId="0" fontId="12" fillId="34" borderId="0" xfId="60" applyFont="1" applyFill="1" applyAlignment="1">
      <alignment vertical="center" wrapText="1"/>
      <protection/>
    </xf>
    <xf numFmtId="0" fontId="24" fillId="34" borderId="0" xfId="60" applyFont="1" applyFill="1" applyAlignment="1">
      <alignment vertical="center" wrapText="1"/>
      <protection/>
    </xf>
    <xf numFmtId="0" fontId="24" fillId="34" borderId="0" xfId="60" applyFont="1" applyFill="1" applyBorder="1" applyAlignment="1">
      <alignment vertical="center" wrapText="1"/>
      <protection/>
    </xf>
    <xf numFmtId="0" fontId="26" fillId="34" borderId="11" xfId="60" applyFont="1" applyFill="1" applyBorder="1" applyAlignment="1">
      <alignment horizontal="center" wrapText="1"/>
      <protection/>
    </xf>
    <xf numFmtId="0" fontId="20" fillId="34" borderId="10" xfId="60" applyFont="1" applyFill="1" applyBorder="1" applyAlignment="1">
      <alignment horizontal="center"/>
      <protection/>
    </xf>
    <xf numFmtId="0" fontId="19" fillId="34" borderId="10" xfId="60" applyFont="1" applyFill="1" applyBorder="1" applyAlignment="1">
      <alignment horizontal="left" vertical="center" wrapText="1"/>
      <protection/>
    </xf>
    <xf numFmtId="0" fontId="26" fillId="34" borderId="0" xfId="60" applyFont="1" applyFill="1">
      <alignment/>
      <protection/>
    </xf>
    <xf numFmtId="0" fontId="40" fillId="34" borderId="0" xfId="60" applyFont="1" applyFill="1" applyAlignment="1">
      <alignment horizontal="center"/>
      <protection/>
    </xf>
    <xf numFmtId="0" fontId="40" fillId="34" borderId="0" xfId="60" applyFont="1" applyFill="1">
      <alignment/>
      <protection/>
    </xf>
    <xf numFmtId="0" fontId="19" fillId="34" borderId="0" xfId="60" applyFont="1" applyFill="1" applyBorder="1" applyAlignment="1">
      <alignment horizontal="right" vertical="center" wrapText="1"/>
      <protection/>
    </xf>
    <xf numFmtId="0" fontId="24" fillId="34" borderId="0" xfId="60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9" fillId="34" borderId="0" xfId="0" applyFont="1" applyFill="1" applyAlignment="1">
      <alignment/>
    </xf>
    <xf numFmtId="0" fontId="20" fillId="34" borderId="0" xfId="60" applyFont="1" applyFill="1" applyAlignment="1" applyProtection="1">
      <alignment wrapText="1"/>
      <protection/>
    </xf>
    <xf numFmtId="0" fontId="20" fillId="34" borderId="0" xfId="60" applyFont="1" applyFill="1" applyBorder="1" applyAlignment="1" applyProtection="1">
      <alignment horizontal="left" indent="10"/>
      <protection/>
    </xf>
    <xf numFmtId="0" fontId="12" fillId="34" borderId="0" xfId="60" applyFont="1" applyFill="1" applyBorder="1" applyAlignment="1">
      <alignment horizontal="right" vertical="center" wrapText="1"/>
      <protection/>
    </xf>
    <xf numFmtId="0" fontId="12" fillId="34" borderId="11" xfId="0" applyNumberFormat="1" applyFont="1" applyFill="1" applyBorder="1" applyAlignment="1" applyProtection="1">
      <alignment horizontal="center" wrapText="1"/>
      <protection/>
    </xf>
    <xf numFmtId="0" fontId="12" fillId="34" borderId="0" xfId="60" applyFont="1" applyFill="1" applyBorder="1" applyAlignment="1">
      <alignment horizontal="left" vertical="center" wrapText="1"/>
      <protection/>
    </xf>
    <xf numFmtId="0" fontId="20" fillId="34" borderId="0" xfId="60" applyFont="1" applyFill="1" applyBorder="1" applyAlignment="1">
      <alignment vertical="center" wrapText="1"/>
      <protection/>
    </xf>
    <xf numFmtId="0" fontId="20" fillId="34" borderId="0" xfId="60" applyFont="1" applyFill="1" applyBorder="1" applyAlignment="1">
      <alignment horizontal="center" vertical="center" wrapText="1"/>
      <protection/>
    </xf>
    <xf numFmtId="49" fontId="20" fillId="34" borderId="10" xfId="60" applyNumberFormat="1" applyFont="1" applyFill="1" applyBorder="1" applyAlignment="1">
      <alignment horizontal="center" vertical="center"/>
      <protection/>
    </xf>
    <xf numFmtId="174" fontId="19" fillId="35" borderId="10" xfId="60" applyNumberFormat="1" applyFont="1" applyFill="1" applyBorder="1" applyAlignment="1">
      <alignment horizontal="right"/>
      <protection/>
    </xf>
    <xf numFmtId="0" fontId="28" fillId="34" borderId="0" xfId="60" applyFont="1" applyFill="1" applyAlignment="1">
      <alignment horizontal="center" vertical="center"/>
      <protection/>
    </xf>
    <xf numFmtId="0" fontId="0" fillId="34" borderId="0" xfId="0" applyFill="1" applyAlignment="1">
      <alignment/>
    </xf>
    <xf numFmtId="186" fontId="19" fillId="36" borderId="10" xfId="55" applyNumberFormat="1" applyFont="1" applyFill="1" applyBorder="1" applyAlignment="1">
      <alignment horizontal="center" vertical="center"/>
      <protection/>
    </xf>
    <xf numFmtId="0" fontId="19" fillId="34" borderId="0" xfId="64" applyFont="1" applyFill="1" applyBorder="1" applyAlignment="1">
      <alignment horizontal="right"/>
      <protection/>
    </xf>
    <xf numFmtId="49" fontId="23" fillId="34" borderId="0" xfId="64" applyNumberFormat="1" applyFont="1" applyFill="1" applyBorder="1" applyAlignment="1">
      <alignment horizontal="left"/>
      <protection/>
    </xf>
    <xf numFmtId="0" fontId="41" fillId="34" borderId="0" xfId="64" applyFont="1" applyFill="1" applyAlignment="1">
      <alignment horizontal="right"/>
      <protection/>
    </xf>
    <xf numFmtId="0" fontId="41" fillId="34" borderId="0" xfId="64" applyFont="1" applyFill="1" applyBorder="1" applyAlignment="1">
      <alignment horizontal="center"/>
      <protection/>
    </xf>
    <xf numFmtId="49" fontId="42" fillId="34" borderId="0" xfId="64" applyNumberFormat="1" applyFont="1" applyFill="1" applyAlignment="1">
      <alignment horizontal="center"/>
      <protection/>
    </xf>
    <xf numFmtId="0" fontId="27" fillId="34" borderId="0" xfId="64" applyFont="1" applyFill="1" applyAlignment="1">
      <alignment horizontal="center"/>
      <protection/>
    </xf>
    <xf numFmtId="0" fontId="20" fillId="34" borderId="0" xfId="64" applyFont="1" applyFill="1">
      <alignment/>
      <protection/>
    </xf>
    <xf numFmtId="0" fontId="43" fillId="34" borderId="0" xfId="64" applyFont="1" applyFill="1">
      <alignment/>
      <protection/>
    </xf>
    <xf numFmtId="0" fontId="22" fillId="34" borderId="0" xfId="64" applyFont="1" applyFill="1">
      <alignment/>
      <protection/>
    </xf>
    <xf numFmtId="0" fontId="35" fillId="34" borderId="12" xfId="64" applyFont="1" applyFill="1" applyBorder="1" applyAlignment="1">
      <alignment horizontal="left" wrapText="1"/>
      <protection/>
    </xf>
    <xf numFmtId="0" fontId="42" fillId="34" borderId="0" xfId="64" applyFont="1" applyFill="1">
      <alignment/>
      <protection/>
    </xf>
    <xf numFmtId="49" fontId="42" fillId="34" borderId="0" xfId="64" applyNumberFormat="1" applyFont="1" applyFill="1">
      <alignment/>
      <protection/>
    </xf>
    <xf numFmtId="0" fontId="20" fillId="34" borderId="13" xfId="64" applyFont="1" applyFill="1" applyBorder="1">
      <alignment/>
      <protection/>
    </xf>
    <xf numFmtId="0" fontId="20" fillId="34" borderId="0" xfId="64" applyFont="1" applyFill="1" applyBorder="1">
      <alignment/>
      <protection/>
    </xf>
    <xf numFmtId="0" fontId="20" fillId="34" borderId="14" xfId="64" applyFont="1" applyFill="1" applyBorder="1">
      <alignment/>
      <protection/>
    </xf>
    <xf numFmtId="49" fontId="22" fillId="34" borderId="15" xfId="64" applyNumberFormat="1" applyFont="1" applyFill="1" applyBorder="1" applyAlignment="1" applyProtection="1">
      <alignment horizontal="center" vertical="center"/>
      <protection/>
    </xf>
    <xf numFmtId="0" fontId="26" fillId="34" borderId="0" xfId="64" applyFont="1" applyFill="1" applyBorder="1" applyAlignment="1">
      <alignment horizontal="center"/>
      <protection/>
    </xf>
    <xf numFmtId="0" fontId="22" fillId="34" borderId="15" xfId="0" applyNumberFormat="1" applyFont="1" applyFill="1" applyBorder="1" applyAlignment="1" applyProtection="1">
      <alignment horizontal="center" vertical="center"/>
      <protection/>
    </xf>
    <xf numFmtId="0" fontId="20" fillId="34" borderId="0" xfId="64" applyFont="1" applyFill="1" applyBorder="1" applyAlignment="1">
      <alignment horizontal="right" vertical="center"/>
      <protection/>
    </xf>
    <xf numFmtId="0" fontId="19" fillId="34" borderId="0" xfId="64" applyFont="1" applyFill="1" applyBorder="1" applyAlignment="1">
      <alignment horizontal="right" vertical="center"/>
      <protection/>
    </xf>
    <xf numFmtId="0" fontId="19" fillId="34" borderId="0" xfId="64" applyFont="1" applyFill="1" applyBorder="1" applyAlignment="1" applyProtection="1">
      <alignment horizontal="center" vertical="center"/>
      <protection locked="0"/>
    </xf>
    <xf numFmtId="0" fontId="19" fillId="34" borderId="11" xfId="64" applyFont="1" applyFill="1" applyBorder="1" applyAlignment="1" applyProtection="1">
      <alignment horizontal="center"/>
      <protection locked="0"/>
    </xf>
    <xf numFmtId="0" fontId="19" fillId="34" borderId="0" xfId="64" applyFont="1" applyFill="1" applyBorder="1" applyAlignment="1">
      <alignment horizontal="left" vertical="center"/>
      <protection/>
    </xf>
    <xf numFmtId="0" fontId="20" fillId="34" borderId="16" xfId="64" applyFont="1" applyFill="1" applyBorder="1">
      <alignment/>
      <protection/>
    </xf>
    <xf numFmtId="0" fontId="20" fillId="34" borderId="17" xfId="64" applyFont="1" applyFill="1" applyBorder="1">
      <alignment/>
      <protection/>
    </xf>
    <xf numFmtId="0" fontId="26" fillId="34" borderId="17" xfId="64" applyFont="1" applyFill="1" applyBorder="1" applyAlignment="1">
      <alignment vertical="top"/>
      <protection/>
    </xf>
    <xf numFmtId="0" fontId="24" fillId="34" borderId="0" xfId="64" applyFont="1" applyFill="1" applyAlignment="1">
      <alignment horizontal="center" vertical="top"/>
      <protection/>
    </xf>
    <xf numFmtId="0" fontId="45" fillId="34" borderId="17" xfId="64" applyFont="1" applyFill="1" applyBorder="1">
      <alignment/>
      <protection/>
    </xf>
    <xf numFmtId="0" fontId="20" fillId="34" borderId="18" xfId="64" applyFont="1" applyFill="1" applyBorder="1">
      <alignment/>
      <protection/>
    </xf>
    <xf numFmtId="0" fontId="46" fillId="34" borderId="19" xfId="64" applyFont="1" applyFill="1" applyBorder="1" applyAlignment="1">
      <alignment/>
      <protection/>
    </xf>
    <xf numFmtId="0" fontId="47" fillId="34" borderId="0" xfId="64" applyFont="1" applyFill="1" applyAlignment="1">
      <alignment horizontal="center"/>
      <protection/>
    </xf>
    <xf numFmtId="0" fontId="12" fillId="34" borderId="0" xfId="64" applyFont="1" applyFill="1" applyAlignment="1">
      <alignment horizontal="center" wrapText="1"/>
      <protection/>
    </xf>
    <xf numFmtId="0" fontId="12" fillId="34" borderId="0" xfId="64" applyFont="1" applyFill="1" applyBorder="1" applyAlignment="1">
      <alignment horizontal="center" vertical="center" wrapText="1"/>
      <protection/>
    </xf>
    <xf numFmtId="0" fontId="13" fillId="34" borderId="0" xfId="64" applyFont="1" applyFill="1" applyAlignment="1">
      <alignment/>
      <protection/>
    </xf>
    <xf numFmtId="0" fontId="20" fillId="37" borderId="0" xfId="64" applyFont="1" applyFill="1">
      <alignment/>
      <protection/>
    </xf>
    <xf numFmtId="174" fontId="20" fillId="35" borderId="10" xfId="60" applyNumberFormat="1" applyFont="1" applyFill="1" applyBorder="1" applyAlignment="1" applyProtection="1">
      <alignment/>
      <protection/>
    </xf>
    <xf numFmtId="174" fontId="20" fillId="34" borderId="10" xfId="60" applyNumberFormat="1" applyFont="1" applyFill="1" applyBorder="1" applyAlignment="1" applyProtection="1">
      <alignment/>
      <protection locked="0"/>
    </xf>
    <xf numFmtId="0" fontId="20" fillId="34" borderId="10" xfId="60" applyFont="1" applyFill="1" applyBorder="1" applyAlignment="1" applyProtection="1">
      <alignment horizontal="center" vertical="center"/>
      <protection/>
    </xf>
    <xf numFmtId="3" fontId="20" fillId="34" borderId="10" xfId="60" applyNumberFormat="1" applyFont="1" applyFill="1" applyBorder="1" applyAlignment="1" applyProtection="1">
      <alignment/>
      <protection locked="0"/>
    </xf>
    <xf numFmtId="174" fontId="19" fillId="36" borderId="10" xfId="60" applyNumberFormat="1" applyFont="1" applyFill="1" applyBorder="1" applyAlignment="1" applyProtection="1">
      <alignment/>
      <protection/>
    </xf>
    <xf numFmtId="174" fontId="19" fillId="35" borderId="10" xfId="60" applyNumberFormat="1" applyFont="1" applyFill="1" applyBorder="1" applyAlignment="1" applyProtection="1">
      <alignment/>
      <protection/>
    </xf>
    <xf numFmtId="0" fontId="24" fillId="34" borderId="0" xfId="60" applyFont="1" applyFill="1" applyAlignment="1">
      <alignment horizontal="center"/>
      <protection/>
    </xf>
    <xf numFmtId="0" fontId="26" fillId="34" borderId="10" xfId="60" applyFont="1" applyFill="1" applyBorder="1" applyAlignment="1">
      <alignment horizontal="center"/>
      <protection/>
    </xf>
    <xf numFmtId="0" fontId="29" fillId="34" borderId="0" xfId="0" applyFont="1" applyFill="1" applyAlignment="1">
      <alignment/>
    </xf>
    <xf numFmtId="0" fontId="24" fillId="34" borderId="11" xfId="60" applyFont="1" applyFill="1" applyBorder="1" applyAlignment="1" applyProtection="1">
      <alignment horizontal="center" vertical="top" wrapText="1"/>
      <protection/>
    </xf>
    <xf numFmtId="0" fontId="32" fillId="34" borderId="11" xfId="0" applyFont="1" applyFill="1" applyBorder="1" applyAlignment="1" applyProtection="1">
      <alignment vertical="center" wrapText="1"/>
      <protection/>
    </xf>
    <xf numFmtId="0" fontId="24" fillId="34" borderId="0" xfId="60" applyFont="1" applyFill="1" applyProtection="1">
      <alignment/>
      <protection/>
    </xf>
    <xf numFmtId="175" fontId="19" fillId="34" borderId="10" xfId="60" applyNumberFormat="1" applyFont="1" applyFill="1" applyBorder="1" applyAlignment="1" applyProtection="1">
      <alignment horizontal="center" vertical="center"/>
      <protection/>
    </xf>
    <xf numFmtId="175" fontId="20" fillId="34" borderId="10" xfId="60" applyNumberFormat="1" applyFont="1" applyFill="1" applyBorder="1" applyAlignment="1" applyProtection="1">
      <alignment horizontal="center" vertical="center"/>
      <protection/>
    </xf>
    <xf numFmtId="0" fontId="19" fillId="34" borderId="10" xfId="60" applyFont="1" applyFill="1" applyBorder="1" applyAlignment="1" applyProtection="1">
      <alignment horizontal="left" vertical="center" wrapText="1" indent="1"/>
      <protection/>
    </xf>
    <xf numFmtId="0" fontId="26" fillId="34" borderId="0" xfId="60" applyFont="1" applyFill="1" applyProtection="1">
      <alignment/>
      <protection/>
    </xf>
    <xf numFmtId="0" fontId="34" fillId="34" borderId="20" xfId="60" applyFont="1" applyFill="1" applyBorder="1" applyAlignment="1" applyProtection="1">
      <alignment horizontal="center" vertical="top"/>
      <protection/>
    </xf>
    <xf numFmtId="0" fontId="20" fillId="34" borderId="0" xfId="60" applyFont="1" applyFill="1" applyAlignment="1" applyProtection="1">
      <alignment horizontal="right"/>
      <protection/>
    </xf>
    <xf numFmtId="0" fontId="24" fillId="34" borderId="10" xfId="60" applyFont="1" applyFill="1" applyBorder="1" applyAlignment="1" applyProtection="1">
      <alignment horizontal="center"/>
      <protection/>
    </xf>
    <xf numFmtId="0" fontId="24" fillId="34" borderId="10" xfId="60" applyFont="1" applyFill="1" applyBorder="1" applyAlignment="1">
      <alignment horizontal="center" vertical="center"/>
      <protection/>
    </xf>
    <xf numFmtId="0" fontId="12" fillId="34" borderId="0" xfId="60" applyFont="1" applyFill="1" applyBorder="1" applyAlignment="1">
      <alignment horizontal="center" vertical="center" wrapText="1"/>
      <protection/>
    </xf>
    <xf numFmtId="49" fontId="19" fillId="34" borderId="0" xfId="0" applyNumberFormat="1" applyFont="1" applyFill="1" applyBorder="1" applyAlignment="1" applyProtection="1">
      <alignment wrapText="1"/>
      <protection/>
    </xf>
    <xf numFmtId="3" fontId="20" fillId="35" borderId="10" xfId="60" applyNumberFormat="1" applyFont="1" applyFill="1" applyBorder="1" applyAlignment="1" applyProtection="1">
      <alignment/>
      <protection/>
    </xf>
    <xf numFmtId="0" fontId="26" fillId="34" borderId="10" xfId="0" applyFont="1" applyFill="1" applyBorder="1" applyAlignment="1">
      <alignment horizontal="center"/>
    </xf>
    <xf numFmtId="0" fontId="12" fillId="34" borderId="0" xfId="60" applyFont="1" applyFill="1" applyBorder="1" applyAlignment="1">
      <alignment horizontal="right" wrapText="1"/>
      <protection/>
    </xf>
    <xf numFmtId="0" fontId="48" fillId="34" borderId="0" xfId="0" applyFont="1" applyFill="1" applyAlignment="1">
      <alignment/>
    </xf>
    <xf numFmtId="0" fontId="28" fillId="34" borderId="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0" fillId="34" borderId="10" xfId="60" applyFont="1" applyFill="1" applyBorder="1" applyAlignment="1">
      <alignment horizontal="left" vertical="center" wrapText="1"/>
      <protection/>
    </xf>
    <xf numFmtId="175" fontId="21" fillId="34" borderId="10" xfId="0" applyNumberFormat="1" applyFont="1" applyFill="1" applyBorder="1" applyAlignment="1" applyProtection="1">
      <alignment horizontal="right"/>
      <protection locked="0"/>
    </xf>
    <xf numFmtId="0" fontId="19" fillId="34" borderId="10" xfId="60" applyFont="1" applyFill="1" applyBorder="1" applyAlignment="1">
      <alignment horizontal="center" vertical="center" wrapText="1"/>
      <protection/>
    </xf>
    <xf numFmtId="0" fontId="19" fillId="34" borderId="0" xfId="60" applyFont="1" applyFill="1" applyBorder="1" applyAlignment="1">
      <alignment horizontal="left" vertical="center" wrapText="1"/>
      <protection/>
    </xf>
    <xf numFmtId="0" fontId="29" fillId="34" borderId="0" xfId="0" applyFont="1" applyFill="1" applyBorder="1" applyAlignment="1" applyProtection="1">
      <alignment/>
      <protection/>
    </xf>
    <xf numFmtId="0" fontId="20" fillId="34" borderId="0" xfId="60" applyFont="1" applyFill="1" applyAlignment="1" applyProtection="1">
      <alignment horizontal="left" indent="10"/>
      <protection/>
    </xf>
    <xf numFmtId="0" fontId="84" fillId="34" borderId="10" xfId="60" applyFont="1" applyFill="1" applyBorder="1" applyAlignment="1" applyProtection="1">
      <alignment horizontal="center" vertical="center" wrapText="1"/>
      <protection/>
    </xf>
    <xf numFmtId="49" fontId="19" fillId="34" borderId="10" xfId="60" applyNumberFormat="1" applyFont="1" applyFill="1" applyBorder="1" applyAlignment="1">
      <alignment horizontal="center" vertical="center"/>
      <protection/>
    </xf>
    <xf numFmtId="175" fontId="19" fillId="36" borderId="10" xfId="60" applyNumberFormat="1" applyFont="1" applyFill="1" applyBorder="1" applyAlignment="1" applyProtection="1">
      <alignment horizontal="right" wrapText="1"/>
      <protection/>
    </xf>
    <xf numFmtId="0" fontId="37" fillId="34" borderId="0" xfId="0" applyFont="1" applyFill="1" applyAlignment="1">
      <alignment/>
    </xf>
    <xf numFmtId="14" fontId="20" fillId="34" borderId="11" xfId="60" applyNumberFormat="1" applyFont="1" applyFill="1" applyBorder="1" applyAlignment="1" applyProtection="1">
      <alignment horizontal="center" wrapText="1"/>
      <protection locked="0"/>
    </xf>
    <xf numFmtId="0" fontId="24" fillId="34" borderId="0" xfId="60" applyFont="1" applyFill="1" applyBorder="1" applyAlignment="1" applyProtection="1">
      <alignment horizontal="center" vertical="top"/>
      <protection/>
    </xf>
    <xf numFmtId="0" fontId="20" fillId="34" borderId="11" xfId="60" applyFont="1" applyFill="1" applyBorder="1" applyAlignment="1" applyProtection="1">
      <alignment horizontal="center" wrapText="1"/>
      <protection locked="0"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0" xfId="60" applyFont="1" applyFill="1" applyAlignment="1">
      <alignment horizontal="center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0" fontId="10" fillId="0" borderId="0" xfId="62" applyFont="1" applyFill="1">
      <alignment/>
      <protection/>
    </xf>
    <xf numFmtId="175" fontId="19" fillId="0" borderId="10" xfId="60" applyNumberFormat="1" applyFont="1" applyFill="1" applyBorder="1" applyAlignment="1" applyProtection="1">
      <alignment horizontal="center" vertical="center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49" fontId="28" fillId="34" borderId="10" xfId="60" applyNumberFormat="1" applyFont="1" applyFill="1" applyBorder="1" applyAlignment="1">
      <alignment horizontal="center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0" fontId="20" fillId="34" borderId="0" xfId="60" applyFont="1" applyFill="1" applyAlignment="1">
      <alignment horizontal="center"/>
      <protection/>
    </xf>
    <xf numFmtId="0" fontId="20" fillId="34" borderId="0" xfId="60" applyFont="1" applyFill="1" applyAlignment="1" applyProtection="1">
      <alignment horizontal="left" vertical="center" wrapText="1"/>
      <protection/>
    </xf>
    <xf numFmtId="0" fontId="24" fillId="34" borderId="0" xfId="60" applyFont="1" applyFill="1" applyBorder="1" applyAlignment="1" applyProtection="1">
      <alignment horizontal="center" vertical="top"/>
      <protection/>
    </xf>
    <xf numFmtId="0" fontId="20" fillId="34" borderId="0" xfId="60" applyFont="1" applyFill="1" applyBorder="1" applyAlignment="1" applyProtection="1">
      <alignment horizontal="center" wrapText="1"/>
      <protection locked="0"/>
    </xf>
    <xf numFmtId="0" fontId="19" fillId="0" borderId="10" xfId="60" applyFont="1" applyFill="1" applyBorder="1" applyAlignment="1">
      <alignment horizontal="left" vertical="center" wrapText="1" indent="1"/>
      <protection/>
    </xf>
    <xf numFmtId="0" fontId="19" fillId="0" borderId="10" xfId="60" applyFont="1" applyFill="1" applyBorder="1" applyAlignment="1">
      <alignment horizontal="left" vertical="center" wrapText="1"/>
      <protection/>
    </xf>
    <xf numFmtId="0" fontId="19" fillId="34" borderId="10" xfId="60" applyFont="1" applyFill="1" applyBorder="1" applyAlignment="1" applyProtection="1">
      <alignment horizontal="left" vertical="center" wrapText="1"/>
      <protection/>
    </xf>
    <xf numFmtId="0" fontId="20" fillId="34" borderId="0" xfId="60" applyFont="1" applyFill="1" applyProtection="1">
      <alignment/>
      <protection/>
    </xf>
    <xf numFmtId="0" fontId="19" fillId="34" borderId="10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>
      <alignment/>
      <protection/>
    </xf>
    <xf numFmtId="0" fontId="20" fillId="34" borderId="10" xfId="60" applyFont="1" applyFill="1" applyBorder="1" applyAlignment="1">
      <alignment horizontal="center"/>
      <protection/>
    </xf>
    <xf numFmtId="0" fontId="24" fillId="34" borderId="0" xfId="60" applyFont="1" applyFill="1" applyBorder="1" applyAlignment="1" applyProtection="1">
      <alignment horizontal="center" vertical="top" wrapText="1"/>
      <protection/>
    </xf>
    <xf numFmtId="49" fontId="20" fillId="34" borderId="10" xfId="60" applyNumberFormat="1" applyFont="1" applyFill="1" applyBorder="1" applyAlignment="1">
      <alignment horizontal="center" vertical="center"/>
      <protection/>
    </xf>
    <xf numFmtId="174" fontId="19" fillId="35" borderId="10" xfId="60" applyNumberFormat="1" applyFont="1" applyFill="1" applyBorder="1" applyAlignment="1">
      <alignment horizontal="right"/>
      <protection/>
    </xf>
    <xf numFmtId="175" fontId="19" fillId="34" borderId="10" xfId="60" applyNumberFormat="1" applyFont="1" applyFill="1" applyBorder="1" applyAlignment="1" applyProtection="1">
      <alignment horizontal="right" wrapText="1"/>
      <protection locked="0"/>
    </xf>
    <xf numFmtId="174" fontId="19" fillId="36" borderId="10" xfId="60" applyNumberFormat="1" applyFont="1" applyFill="1" applyBorder="1" applyAlignment="1">
      <alignment horizontal="right"/>
      <protection/>
    </xf>
    <xf numFmtId="174" fontId="20" fillId="35" borderId="10" xfId="60" applyNumberFormat="1" applyFont="1" applyFill="1" applyBorder="1" applyAlignment="1" applyProtection="1">
      <alignment/>
      <protection/>
    </xf>
    <xf numFmtId="174" fontId="20" fillId="34" borderId="10" xfId="60" applyNumberFormat="1" applyFont="1" applyFill="1" applyBorder="1" applyAlignment="1" applyProtection="1">
      <alignment/>
      <protection locked="0"/>
    </xf>
    <xf numFmtId="0" fontId="20" fillId="34" borderId="10" xfId="60" applyFont="1" applyFill="1" applyBorder="1" applyAlignment="1" applyProtection="1">
      <alignment horizontal="center" vertical="center"/>
      <protection/>
    </xf>
    <xf numFmtId="3" fontId="20" fillId="34" borderId="10" xfId="60" applyNumberFormat="1" applyFont="1" applyFill="1" applyBorder="1" applyAlignment="1" applyProtection="1">
      <alignment/>
      <protection locked="0"/>
    </xf>
    <xf numFmtId="174" fontId="19" fillId="36" borderId="10" xfId="60" applyNumberFormat="1" applyFont="1" applyFill="1" applyBorder="1" applyAlignment="1" applyProtection="1">
      <alignment/>
      <protection/>
    </xf>
    <xf numFmtId="174" fontId="19" fillId="35" borderId="10" xfId="60" applyNumberFormat="1" applyFont="1" applyFill="1" applyBorder="1" applyAlignment="1" applyProtection="1">
      <alignment/>
      <protection/>
    </xf>
    <xf numFmtId="175" fontId="19" fillId="34" borderId="10" xfId="60" applyNumberFormat="1" applyFont="1" applyFill="1" applyBorder="1" applyAlignment="1" applyProtection="1">
      <alignment horizontal="center" vertical="center"/>
      <protection/>
    </xf>
    <xf numFmtId="0" fontId="84" fillId="34" borderId="10" xfId="0" applyNumberFormat="1" applyFont="1" applyFill="1" applyBorder="1" applyAlignment="1" applyProtection="1">
      <alignment horizontal="left" vertical="center" wrapText="1" indent="1"/>
      <protection hidden="1"/>
    </xf>
    <xf numFmtId="175" fontId="20" fillId="34" borderId="10" xfId="60" applyNumberFormat="1" applyFont="1" applyFill="1" applyBorder="1" applyAlignment="1" applyProtection="1">
      <alignment horizontal="center" vertical="center"/>
      <protection/>
    </xf>
    <xf numFmtId="0" fontId="84" fillId="34" borderId="10" xfId="0" applyNumberFormat="1" applyFont="1" applyFill="1" applyBorder="1" applyAlignment="1" applyProtection="1">
      <alignment horizontal="left" vertical="center" wrapText="1" indent="2"/>
      <protection hidden="1"/>
    </xf>
    <xf numFmtId="0" fontId="24" fillId="34" borderId="10" xfId="60" applyFont="1" applyFill="1" applyBorder="1" applyAlignment="1">
      <alignment horizontal="center" vertical="center"/>
      <protection/>
    </xf>
    <xf numFmtId="0" fontId="12" fillId="34" borderId="0" xfId="60" applyFont="1" applyFill="1" applyBorder="1" applyAlignment="1">
      <alignment horizontal="center" vertical="center" wrapText="1"/>
      <protection/>
    </xf>
    <xf numFmtId="3" fontId="20" fillId="35" borderId="10" xfId="60" applyNumberFormat="1" applyFont="1" applyFill="1" applyBorder="1" applyAlignment="1" applyProtection="1">
      <alignment/>
      <protection/>
    </xf>
    <xf numFmtId="49" fontId="19" fillId="34" borderId="10" xfId="60" applyNumberFormat="1" applyFont="1" applyFill="1" applyBorder="1" applyAlignment="1">
      <alignment horizontal="center" vertical="center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19" fillId="0" borderId="10" xfId="60" applyFont="1" applyFill="1" applyBorder="1" applyAlignment="1" applyProtection="1">
      <alignment horizontal="left" vertical="center" wrapText="1" indent="1"/>
      <protection/>
    </xf>
    <xf numFmtId="0" fontId="84" fillId="34" borderId="10" xfId="0" applyNumberFormat="1" applyFont="1" applyFill="1" applyBorder="1" applyAlignment="1" applyProtection="1">
      <alignment horizontal="left" vertical="center" wrapText="1" indent="3"/>
      <protection hidden="1"/>
    </xf>
    <xf numFmtId="0" fontId="19" fillId="34" borderId="10" xfId="60" applyFont="1" applyFill="1" applyBorder="1" applyAlignment="1" applyProtection="1">
      <alignment horizontal="center" vertical="center"/>
      <protection/>
    </xf>
    <xf numFmtId="174" fontId="19" fillId="34" borderId="10" xfId="60" applyNumberFormat="1" applyFont="1" applyFill="1" applyBorder="1" applyAlignment="1" applyProtection="1">
      <alignment/>
      <protection locked="0"/>
    </xf>
    <xf numFmtId="0" fontId="85" fillId="34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84" fillId="0" borderId="10" xfId="0" applyNumberFormat="1" applyFont="1" applyFill="1" applyBorder="1" applyAlignment="1" applyProtection="1">
      <alignment horizontal="left" vertical="center" wrapText="1" indent="2"/>
      <protection hidden="1"/>
    </xf>
    <xf numFmtId="174" fontId="20" fillId="38" borderId="10" xfId="60" applyNumberFormat="1" applyFont="1" applyFill="1" applyBorder="1">
      <alignment/>
      <protection/>
    </xf>
    <xf numFmtId="174" fontId="19" fillId="38" borderId="10" xfId="60" applyNumberFormat="1" applyFont="1" applyFill="1" applyBorder="1">
      <alignment/>
      <protection/>
    </xf>
    <xf numFmtId="0" fontId="19" fillId="0" borderId="10" xfId="60" applyFont="1" applyFill="1" applyBorder="1" applyAlignment="1" applyProtection="1">
      <alignment horizontal="center" vertical="center" wrapText="1"/>
      <protection/>
    </xf>
    <xf numFmtId="0" fontId="20" fillId="0" borderId="10" xfId="60" applyFont="1" applyFill="1" applyBorder="1" applyAlignment="1" applyProtection="1">
      <alignment horizontal="center" vertical="center" wrapText="1"/>
      <protection/>
    </xf>
    <xf numFmtId="0" fontId="20" fillId="0" borderId="10" xfId="60" applyFont="1" applyFill="1" applyBorder="1" applyAlignment="1" applyProtection="1">
      <alignment horizontal="center" vertical="center"/>
      <protection/>
    </xf>
    <xf numFmtId="175" fontId="20" fillId="0" borderId="10" xfId="60" applyNumberFormat="1" applyFont="1" applyFill="1" applyBorder="1" applyAlignment="1" applyProtection="1">
      <alignment horizontal="center" vertical="center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 applyBorder="1" applyAlignment="1" applyProtection="1">
      <alignment horizontal="center" vertical="center" wrapText="1"/>
      <protection/>
    </xf>
    <xf numFmtId="0" fontId="21" fillId="0" borderId="10" xfId="60" applyFont="1" applyFill="1" applyBorder="1" applyAlignment="1" applyProtection="1">
      <alignment horizontal="left" vertical="center" wrapText="1" indent="2"/>
      <protection/>
    </xf>
    <xf numFmtId="0" fontId="84" fillId="0" borderId="10" xfId="60" applyFont="1" applyFill="1" applyBorder="1" applyAlignment="1" applyProtection="1">
      <alignment horizontal="left" vertical="center" wrapText="1" indent="4"/>
      <protection/>
    </xf>
    <xf numFmtId="0" fontId="84" fillId="0" borderId="10" xfId="60" applyFont="1" applyFill="1" applyBorder="1" applyAlignment="1" applyProtection="1">
      <alignment horizontal="left" vertical="center" wrapText="1" indent="2"/>
      <protection/>
    </xf>
    <xf numFmtId="3" fontId="20" fillId="0" borderId="10" xfId="60" applyNumberFormat="1" applyFont="1" applyFill="1" applyBorder="1" applyAlignment="1" applyProtection="1">
      <alignment horizontal="center" vertical="center"/>
      <protection/>
    </xf>
    <xf numFmtId="174" fontId="20" fillId="0" borderId="10" xfId="60" applyNumberFormat="1" applyFont="1" applyFill="1" applyBorder="1" applyAlignment="1" applyProtection="1">
      <alignment horizontal="center" vertical="center"/>
      <protection/>
    </xf>
    <xf numFmtId="3" fontId="19" fillId="35" borderId="10" xfId="60" applyNumberFormat="1" applyFont="1" applyFill="1" applyBorder="1" applyAlignment="1" applyProtection="1">
      <alignment/>
      <protection/>
    </xf>
    <xf numFmtId="3" fontId="19" fillId="0" borderId="10" xfId="60" applyNumberFormat="1" applyFont="1" applyFill="1" applyBorder="1" applyAlignment="1" applyProtection="1">
      <alignment horizontal="center" vertical="center"/>
      <protection/>
    </xf>
    <xf numFmtId="0" fontId="19" fillId="0" borderId="10" xfId="60" applyFont="1" applyFill="1" applyBorder="1" applyAlignment="1" applyProtection="1">
      <alignment horizontal="left" vertical="center" wrapText="1"/>
      <protection/>
    </xf>
    <xf numFmtId="174" fontId="19" fillId="36" borderId="10" xfId="60" applyNumberFormat="1" applyFont="1" applyFill="1" applyBorder="1" applyAlignment="1">
      <alignment horizontal="right" vertical="center" wrapText="1"/>
      <protection/>
    </xf>
    <xf numFmtId="0" fontId="84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0" xfId="60" applyFont="1" applyFill="1" applyBorder="1" applyAlignment="1" applyProtection="1">
      <alignment horizontal="left" vertical="center" wrapText="1" indent="2"/>
      <protection/>
    </xf>
    <xf numFmtId="0" fontId="20" fillId="34" borderId="10" xfId="0" applyNumberFormat="1" applyFont="1" applyFill="1" applyBorder="1" applyAlignment="1" applyProtection="1">
      <alignment horizontal="left" vertical="center" wrapText="1" indent="2"/>
      <protection hidden="1"/>
    </xf>
    <xf numFmtId="0" fontId="20" fillId="0" borderId="10" xfId="0" applyNumberFormat="1" applyFont="1" applyFill="1" applyBorder="1" applyAlignment="1" applyProtection="1">
      <alignment horizontal="left" vertical="center" wrapText="1" indent="2"/>
      <protection hidden="1"/>
    </xf>
    <xf numFmtId="0" fontId="84" fillId="0" borderId="21" xfId="0" applyNumberFormat="1" applyFont="1" applyFill="1" applyBorder="1" applyAlignment="1" applyProtection="1">
      <alignment horizontal="left" vertical="center" wrapText="1" indent="2"/>
      <protection hidden="1"/>
    </xf>
    <xf numFmtId="0" fontId="84" fillId="34" borderId="21" xfId="0" applyNumberFormat="1" applyFont="1" applyFill="1" applyBorder="1" applyAlignment="1" applyProtection="1">
      <alignment horizontal="left" vertical="center" wrapText="1" indent="2"/>
      <protection hidden="1"/>
    </xf>
    <xf numFmtId="0" fontId="20" fillId="0" borderId="10" xfId="60" applyFont="1" applyFill="1" applyBorder="1" applyAlignment="1" applyProtection="1">
      <alignment horizontal="left" vertical="center" wrapText="1" indent="2"/>
      <protection/>
    </xf>
    <xf numFmtId="0" fontId="20" fillId="37" borderId="0" xfId="60" applyFont="1" applyFill="1">
      <alignment/>
      <protection/>
    </xf>
    <xf numFmtId="0" fontId="0" fillId="37" borderId="0" xfId="0" applyFill="1" applyAlignment="1">
      <alignment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/>
      <protection/>
    </xf>
    <xf numFmtId="174" fontId="20" fillId="31" borderId="10" xfId="60" applyNumberFormat="1" applyFont="1" applyFill="1" applyBorder="1" applyAlignment="1" applyProtection="1">
      <alignment/>
      <protection/>
    </xf>
    <xf numFmtId="3" fontId="20" fillId="31" borderId="10" xfId="60" applyNumberFormat="1" applyFont="1" applyFill="1" applyBorder="1" applyAlignment="1" applyProtection="1">
      <alignment/>
      <protection/>
    </xf>
    <xf numFmtId="174" fontId="19" fillId="31" borderId="10" xfId="60" applyNumberFormat="1" applyFont="1" applyFill="1" applyBorder="1" applyAlignment="1" applyProtection="1">
      <alignment/>
      <protection/>
    </xf>
    <xf numFmtId="49" fontId="10" fillId="0" borderId="0" xfId="62" applyNumberFormat="1" applyFont="1" applyFill="1">
      <alignment/>
      <protection/>
    </xf>
    <xf numFmtId="0" fontId="18" fillId="0" borderId="0" xfId="62" applyFont="1" applyFill="1" applyAlignment="1">
      <alignment horizontal="center"/>
      <protection/>
    </xf>
    <xf numFmtId="175" fontId="20" fillId="36" borderId="10" xfId="60" applyNumberFormat="1" applyFont="1" applyFill="1" applyBorder="1" applyAlignment="1" applyProtection="1">
      <alignment horizontal="right" wrapText="1"/>
      <protection/>
    </xf>
    <xf numFmtId="174" fontId="20" fillId="35" borderId="10" xfId="60" applyNumberFormat="1" applyFont="1" applyFill="1" applyBorder="1" applyAlignment="1">
      <alignment horizontal="right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86" fillId="34" borderId="0" xfId="0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175" fontId="20" fillId="34" borderId="10" xfId="60" applyNumberFormat="1" applyFont="1" applyFill="1" applyBorder="1" applyAlignment="1" applyProtection="1">
      <alignment horizontal="right" wrapText="1"/>
      <protection locked="0"/>
    </xf>
    <xf numFmtId="0" fontId="21" fillId="0" borderId="10" xfId="60" applyFont="1" applyFill="1" applyBorder="1" applyAlignment="1" applyProtection="1">
      <alignment horizontal="left" vertical="center" wrapText="1" indent="3"/>
      <protection/>
    </xf>
    <xf numFmtId="0" fontId="84" fillId="0" borderId="10" xfId="60" applyFont="1" applyFill="1" applyBorder="1" applyAlignment="1" applyProtection="1">
      <alignment horizontal="left" vertical="center" wrapText="1" indent="3"/>
      <protection/>
    </xf>
    <xf numFmtId="0" fontId="87" fillId="34" borderId="0" xfId="60" applyFont="1" applyFill="1">
      <alignment/>
      <protection/>
    </xf>
    <xf numFmtId="186" fontId="88" fillId="36" borderId="10" xfId="55" applyNumberFormat="1" applyFont="1" applyFill="1" applyBorder="1" applyAlignment="1">
      <alignment horizontal="right"/>
      <protection/>
    </xf>
    <xf numFmtId="0" fontId="21" fillId="0" borderId="10" xfId="0" applyNumberFormat="1" applyFont="1" applyFill="1" applyBorder="1" applyAlignment="1" applyProtection="1">
      <alignment horizontal="left" vertical="center" wrapText="1" indent="5"/>
      <protection hidden="1"/>
    </xf>
    <xf numFmtId="0" fontId="84" fillId="0" borderId="10" xfId="0" applyNumberFormat="1" applyFont="1" applyFill="1" applyBorder="1" applyAlignment="1" applyProtection="1">
      <alignment horizontal="left" vertical="center" wrapText="1" indent="5"/>
      <protection hidden="1"/>
    </xf>
    <xf numFmtId="175" fontId="87" fillId="34" borderId="0" xfId="60" applyNumberFormat="1" applyFont="1" applyFill="1" applyProtection="1">
      <alignment/>
      <protection/>
    </xf>
    <xf numFmtId="49" fontId="12" fillId="34" borderId="0" xfId="0" applyNumberFormat="1" applyFont="1" applyFill="1" applyBorder="1" applyAlignment="1" applyProtection="1">
      <alignment horizontal="left" wrapText="1"/>
      <protection/>
    </xf>
    <xf numFmtId="0" fontId="20" fillId="34" borderId="11" xfId="60" applyFont="1" applyFill="1" applyBorder="1" applyAlignment="1" applyProtection="1">
      <alignment horizontal="center"/>
      <protection/>
    </xf>
    <xf numFmtId="0" fontId="20" fillId="34" borderId="11" xfId="60" applyFont="1" applyFill="1" applyBorder="1" applyAlignment="1" applyProtection="1">
      <alignment horizontal="center" wrapText="1"/>
      <protection locked="0"/>
    </xf>
    <xf numFmtId="0" fontId="24" fillId="34" borderId="20" xfId="60" applyFont="1" applyFill="1" applyBorder="1" applyAlignment="1" applyProtection="1">
      <alignment horizontal="center" vertical="top"/>
      <protection/>
    </xf>
    <xf numFmtId="0" fontId="24" fillId="34" borderId="20" xfId="60" applyFont="1" applyFill="1" applyBorder="1" applyAlignment="1" applyProtection="1">
      <alignment horizontal="center" vertical="top" wrapText="1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3" fontId="19" fillId="38" borderId="10" xfId="60" applyNumberFormat="1" applyFont="1" applyFill="1" applyBorder="1">
      <alignment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174" fontId="20" fillId="36" borderId="10" xfId="60" applyNumberFormat="1" applyFont="1" applyFill="1" applyBorder="1" applyAlignment="1" applyProtection="1">
      <alignment/>
      <protection/>
    </xf>
    <xf numFmtId="3" fontId="20" fillId="36" borderId="10" xfId="60" applyNumberFormat="1" applyFont="1" applyFill="1" applyBorder="1" applyAlignment="1" applyProtection="1">
      <alignment/>
      <protection/>
    </xf>
    <xf numFmtId="3" fontId="19" fillId="36" borderId="10" xfId="60" applyNumberFormat="1" applyFont="1" applyFill="1" applyBorder="1" applyAlignment="1" applyProtection="1">
      <alignment/>
      <protection/>
    </xf>
    <xf numFmtId="175" fontId="20" fillId="34" borderId="10" xfId="60" applyNumberFormat="1" applyFont="1" applyFill="1" applyBorder="1" applyAlignment="1">
      <alignment horizontal="center" vertical="center"/>
      <protection/>
    </xf>
    <xf numFmtId="4" fontId="23" fillId="36" borderId="10" xfId="60" applyNumberFormat="1" applyFont="1" applyFill="1" applyBorder="1" applyAlignment="1">
      <alignment horizontal="right"/>
      <protection/>
    </xf>
    <xf numFmtId="0" fontId="39" fillId="39" borderId="22" xfId="64" applyFont="1" applyFill="1" applyBorder="1" applyAlignment="1">
      <alignment horizontal="center" vertical="center" wrapText="1"/>
      <protection/>
    </xf>
    <xf numFmtId="0" fontId="39" fillId="39" borderId="23" xfId="64" applyFont="1" applyFill="1" applyBorder="1" applyAlignment="1">
      <alignment horizontal="center" vertical="center" wrapText="1"/>
      <protection/>
    </xf>
    <xf numFmtId="0" fontId="39" fillId="39" borderId="24" xfId="64" applyFont="1" applyFill="1" applyBorder="1" applyAlignment="1">
      <alignment horizontal="center" vertical="center" wrapText="1"/>
      <protection/>
    </xf>
    <xf numFmtId="0" fontId="19" fillId="34" borderId="16" xfId="64" applyFont="1" applyFill="1" applyBorder="1" applyAlignment="1">
      <alignment horizontal="center" vertical="center"/>
      <protection/>
    </xf>
    <xf numFmtId="0" fontId="19" fillId="34" borderId="17" xfId="64" applyFont="1" applyFill="1" applyBorder="1" applyAlignment="1">
      <alignment horizontal="center" vertical="center"/>
      <protection/>
    </xf>
    <xf numFmtId="0" fontId="19" fillId="34" borderId="18" xfId="64" applyFont="1" applyFill="1" applyBorder="1" applyAlignment="1">
      <alignment horizontal="center" vertical="center"/>
      <protection/>
    </xf>
    <xf numFmtId="0" fontId="30" fillId="34" borderId="25" xfId="64" applyFont="1" applyFill="1" applyBorder="1" applyAlignment="1">
      <alignment horizontal="center" wrapText="1"/>
      <protection/>
    </xf>
    <xf numFmtId="0" fontId="30" fillId="34" borderId="26" xfId="64" applyFont="1" applyFill="1" applyBorder="1" applyAlignment="1">
      <alignment horizontal="center" wrapText="1"/>
      <protection/>
    </xf>
    <xf numFmtId="0" fontId="11" fillId="34" borderId="22" xfId="64" applyFont="1" applyFill="1" applyBorder="1" applyAlignment="1">
      <alignment horizontal="center" vertical="center" wrapText="1"/>
      <protection/>
    </xf>
    <xf numFmtId="0" fontId="11" fillId="34" borderId="23" xfId="64" applyFont="1" applyFill="1" applyBorder="1" applyAlignment="1">
      <alignment horizontal="center" vertical="center" wrapText="1"/>
      <protection/>
    </xf>
    <xf numFmtId="0" fontId="11" fillId="34" borderId="24" xfId="64" applyFont="1" applyFill="1" applyBorder="1" applyAlignment="1">
      <alignment horizontal="center" vertical="center" wrapText="1"/>
      <protection/>
    </xf>
    <xf numFmtId="0" fontId="25" fillId="34" borderId="22" xfId="64" applyFont="1" applyFill="1" applyBorder="1" applyAlignment="1" applyProtection="1">
      <alignment horizontal="center" vertical="center" wrapText="1"/>
      <protection/>
    </xf>
    <xf numFmtId="0" fontId="23" fillId="34" borderId="23" xfId="64" applyFont="1" applyFill="1" applyBorder="1" applyAlignment="1" applyProtection="1">
      <alignment horizontal="center" wrapText="1"/>
      <protection/>
    </xf>
    <xf numFmtId="0" fontId="23" fillId="34" borderId="24" xfId="64" applyFont="1" applyFill="1" applyBorder="1" applyAlignment="1" applyProtection="1">
      <alignment horizontal="center" wrapText="1"/>
      <protection/>
    </xf>
    <xf numFmtId="0" fontId="26" fillId="34" borderId="27" xfId="64" applyFont="1" applyFill="1" applyBorder="1" applyAlignment="1">
      <alignment horizontal="center"/>
      <protection/>
    </xf>
    <xf numFmtId="0" fontId="30" fillId="34" borderId="13" xfId="64" applyFont="1" applyFill="1" applyBorder="1" applyAlignment="1">
      <alignment horizontal="center" wrapText="1"/>
      <protection/>
    </xf>
    <xf numFmtId="0" fontId="30" fillId="34" borderId="0" xfId="64" applyFont="1" applyFill="1" applyBorder="1" applyAlignment="1">
      <alignment horizontal="center" wrapText="1"/>
      <protection/>
    </xf>
    <xf numFmtId="0" fontId="31" fillId="34" borderId="28" xfId="0" applyFont="1" applyFill="1" applyBorder="1" applyAlignment="1">
      <alignment horizontal="center" vertical="center" wrapText="1"/>
    </xf>
    <xf numFmtId="0" fontId="25" fillId="34" borderId="22" xfId="64" applyFont="1" applyFill="1" applyBorder="1" applyAlignment="1" applyProtection="1">
      <alignment horizontal="center" vertical="center" wrapText="1"/>
      <protection locked="0"/>
    </xf>
    <xf numFmtId="0" fontId="25" fillId="34" borderId="23" xfId="64" applyFont="1" applyFill="1" applyBorder="1" applyAlignment="1" applyProtection="1">
      <alignment horizontal="center" vertical="center" wrapText="1"/>
      <protection locked="0"/>
    </xf>
    <xf numFmtId="0" fontId="25" fillId="34" borderId="24" xfId="64" applyFont="1" applyFill="1" applyBorder="1" applyAlignment="1" applyProtection="1">
      <alignment horizontal="center" vertical="center" wrapText="1"/>
      <protection locked="0"/>
    </xf>
    <xf numFmtId="0" fontId="19" fillId="34" borderId="11" xfId="64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>
      <alignment horizontal="left" vertical="top" wrapText="1"/>
    </xf>
    <xf numFmtId="0" fontId="13" fillId="34" borderId="0" xfId="64" applyFont="1" applyFill="1" applyAlignment="1">
      <alignment horizontal="left" vertical="top" wrapText="1"/>
      <protection/>
    </xf>
    <xf numFmtId="0" fontId="13" fillId="34" borderId="0" xfId="64" applyFont="1" applyFill="1" applyAlignment="1">
      <alignment horizontal="left" wrapText="1"/>
      <protection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top" wrapText="1"/>
    </xf>
    <xf numFmtId="0" fontId="14" fillId="34" borderId="0" xfId="43" applyFont="1" applyFill="1" applyBorder="1" applyAlignment="1" applyProtection="1">
      <alignment horizontal="right"/>
      <protection/>
    </xf>
    <xf numFmtId="0" fontId="24" fillId="34" borderId="29" xfId="64" applyFont="1" applyFill="1" applyBorder="1" applyAlignment="1">
      <alignment horizontal="center" vertical="top"/>
      <protection/>
    </xf>
    <xf numFmtId="0" fontId="13" fillId="34" borderId="0" xfId="64" applyFont="1" applyFill="1" applyBorder="1" applyAlignment="1">
      <alignment horizontal="left" vertical="center" wrapText="1"/>
      <protection/>
    </xf>
    <xf numFmtId="0" fontId="31" fillId="34" borderId="22" xfId="64" applyFont="1" applyFill="1" applyBorder="1" applyAlignment="1">
      <alignment horizontal="center" vertical="center" wrapText="1"/>
      <protection/>
    </xf>
    <xf numFmtId="0" fontId="31" fillId="34" borderId="23" xfId="64" applyFont="1" applyFill="1" applyBorder="1" applyAlignment="1">
      <alignment horizontal="center" vertical="center" wrapText="1"/>
      <protection/>
    </xf>
    <xf numFmtId="0" fontId="31" fillId="34" borderId="24" xfId="64" applyFont="1" applyFill="1" applyBorder="1" applyAlignment="1">
      <alignment horizontal="center" vertical="center" wrapText="1"/>
      <protection/>
    </xf>
    <xf numFmtId="0" fontId="12" fillId="40" borderId="22" xfId="64" applyFont="1" applyFill="1" applyBorder="1" applyAlignment="1">
      <alignment horizontal="center" vertical="center" wrapText="1"/>
      <protection/>
    </xf>
    <xf numFmtId="0" fontId="12" fillId="40" borderId="23" xfId="64" applyFont="1" applyFill="1" applyBorder="1" applyAlignment="1">
      <alignment horizontal="center" vertical="center" wrapText="1"/>
      <protection/>
    </xf>
    <xf numFmtId="0" fontId="12" fillId="40" borderId="24" xfId="64" applyFont="1" applyFill="1" applyBorder="1" applyAlignment="1">
      <alignment horizontal="center" vertical="center" wrapText="1"/>
      <protection/>
    </xf>
    <xf numFmtId="0" fontId="30" fillId="34" borderId="13" xfId="64" applyFont="1" applyFill="1" applyBorder="1" applyAlignment="1">
      <alignment horizontal="center" vertical="center" wrapText="1"/>
      <protection/>
    </xf>
    <xf numFmtId="0" fontId="30" fillId="34" borderId="0" xfId="64" applyFont="1" applyFill="1" applyBorder="1" applyAlignment="1">
      <alignment horizontal="center" vertical="center" wrapText="1"/>
      <protection/>
    </xf>
    <xf numFmtId="0" fontId="30" fillId="34" borderId="14" xfId="64" applyFont="1" applyFill="1" applyBorder="1" applyAlignment="1">
      <alignment horizontal="center" vertical="center" wrapText="1"/>
      <protection/>
    </xf>
    <xf numFmtId="0" fontId="47" fillId="34" borderId="0" xfId="64" applyFont="1" applyFill="1" applyAlignment="1">
      <alignment horizontal="center"/>
      <protection/>
    </xf>
    <xf numFmtId="0" fontId="13" fillId="34" borderId="0" xfId="64" applyFont="1" applyFill="1" applyBorder="1" applyAlignment="1">
      <alignment horizontal="left" vertical="top" wrapText="1"/>
      <protection/>
    </xf>
    <xf numFmtId="0" fontId="13" fillId="34" borderId="0" xfId="64" applyFont="1" applyFill="1" applyBorder="1" applyAlignment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 locked="0"/>
    </xf>
    <xf numFmtId="0" fontId="24" fillId="34" borderId="20" xfId="60" applyFont="1" applyFill="1" applyBorder="1" applyAlignment="1" applyProtection="1">
      <alignment horizontal="center" vertical="top"/>
      <protection/>
    </xf>
    <xf numFmtId="0" fontId="24" fillId="34" borderId="20" xfId="60" applyFont="1" applyFill="1" applyBorder="1" applyAlignment="1" applyProtection="1">
      <alignment horizontal="center" vertical="top" wrapText="1"/>
      <protection/>
    </xf>
    <xf numFmtId="0" fontId="24" fillId="34" borderId="0" xfId="60" applyFont="1" applyFill="1" applyBorder="1" applyAlignment="1" applyProtection="1">
      <alignment horizontal="center" vertical="top"/>
      <protection/>
    </xf>
    <xf numFmtId="0" fontId="31" fillId="0" borderId="10" xfId="55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34" borderId="0" xfId="60" applyFont="1" applyFill="1" applyAlignment="1" applyProtection="1">
      <alignment horizontal="left" vertical="center" wrapText="1"/>
      <protection/>
    </xf>
    <xf numFmtId="0" fontId="20" fillId="34" borderId="11" xfId="60" applyFont="1" applyFill="1" applyBorder="1" applyAlignment="1" applyProtection="1">
      <alignment horizontal="center"/>
      <protection/>
    </xf>
    <xf numFmtId="0" fontId="20" fillId="0" borderId="30" xfId="60" applyFont="1" applyFill="1" applyBorder="1" applyAlignment="1">
      <alignment horizontal="center" vertical="center" wrapText="1"/>
      <protection/>
    </xf>
    <xf numFmtId="0" fontId="20" fillId="0" borderId="31" xfId="60" applyFont="1" applyFill="1" applyBorder="1" applyAlignment="1">
      <alignment horizontal="center" vertical="center" wrapText="1"/>
      <protection/>
    </xf>
    <xf numFmtId="0" fontId="20" fillId="0" borderId="32" xfId="60" applyFont="1" applyFill="1" applyBorder="1" applyAlignment="1">
      <alignment horizontal="center" vertical="center" wrapText="1"/>
      <protection/>
    </xf>
    <xf numFmtId="0" fontId="20" fillId="0" borderId="21" xfId="60" applyFont="1" applyFill="1" applyBorder="1" applyAlignment="1">
      <alignment horizontal="center" vertical="center" wrapText="1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36" fillId="34" borderId="32" xfId="60" applyNumberFormat="1" applyFont="1" applyFill="1" applyBorder="1" applyAlignment="1" applyProtection="1">
      <alignment horizontal="center" wrapText="1"/>
      <protection/>
    </xf>
    <xf numFmtId="0" fontId="20" fillId="34" borderId="20" xfId="60" applyFont="1" applyFill="1" applyBorder="1" applyAlignment="1" applyProtection="1">
      <alignment horizontal="center" wrapText="1"/>
      <protection/>
    </xf>
    <xf numFmtId="0" fontId="19" fillId="34" borderId="10" xfId="55" applyFont="1" applyFill="1" applyBorder="1" applyAlignment="1">
      <alignment horizontal="center" vertical="center" wrapText="1"/>
      <protection/>
    </xf>
    <xf numFmtId="0" fontId="20" fillId="34" borderId="10" xfId="55" applyFont="1" applyFill="1" applyBorder="1" applyAlignment="1">
      <alignment horizontal="center" vertical="top"/>
      <protection/>
    </xf>
    <xf numFmtId="0" fontId="20" fillId="34" borderId="10" xfId="55" applyFont="1" applyFill="1" applyBorder="1" applyAlignment="1">
      <alignment horizontal="left" vertical="center"/>
      <protection/>
    </xf>
    <xf numFmtId="0" fontId="20" fillId="34" borderId="2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0" xfId="60" applyFont="1" applyFill="1" applyAlignment="1">
      <alignment horizontal="center"/>
      <protection/>
    </xf>
    <xf numFmtId="0" fontId="20" fillId="34" borderId="10" xfId="55" applyFont="1" applyFill="1" applyBorder="1" applyAlignment="1">
      <alignment horizontal="left" vertical="center" wrapText="1"/>
      <protection/>
    </xf>
    <xf numFmtId="0" fontId="39" fillId="34" borderId="0" xfId="60" applyFont="1" applyFill="1" applyAlignment="1">
      <alignment horizontal="center" vertical="center" wrapText="1"/>
      <protection/>
    </xf>
    <xf numFmtId="0" fontId="35" fillId="34" borderId="0" xfId="60" applyFont="1" applyFill="1" applyAlignment="1">
      <alignment horizontal="center" vertical="center" wrapText="1"/>
      <protection/>
    </xf>
    <xf numFmtId="0" fontId="35" fillId="34" borderId="11" xfId="60" applyFont="1" applyFill="1" applyBorder="1" applyAlignment="1">
      <alignment horizontal="center" wrapText="1"/>
      <protection/>
    </xf>
    <xf numFmtId="0" fontId="20" fillId="34" borderId="10" xfId="55" applyFont="1" applyFill="1" applyBorder="1" applyAlignment="1">
      <alignment horizontal="center" vertical="center"/>
      <protection/>
    </xf>
    <xf numFmtId="0" fontId="36" fillId="34" borderId="32" xfId="60" applyFont="1" applyFill="1" applyBorder="1" applyAlignment="1" applyProtection="1">
      <alignment horizontal="center" wrapText="1"/>
      <protection/>
    </xf>
    <xf numFmtId="0" fontId="20" fillId="34" borderId="20" xfId="60" applyFont="1" applyFill="1" applyBorder="1" applyAlignment="1" applyProtection="1">
      <alignment horizontal="center" vertical="top"/>
      <protection/>
    </xf>
    <xf numFmtId="0" fontId="31" fillId="34" borderId="10" xfId="55" applyFont="1" applyFill="1" applyBorder="1" applyAlignment="1">
      <alignment horizontal="center" vertical="center" wrapText="1"/>
      <protection/>
    </xf>
    <xf numFmtId="0" fontId="20" fillId="34" borderId="35" xfId="60" applyFont="1" applyFill="1" applyBorder="1" applyAlignment="1" applyProtection="1">
      <alignment horizontal="center" vertical="center" wrapText="1"/>
      <protection/>
    </xf>
    <xf numFmtId="0" fontId="20" fillId="34" borderId="36" xfId="60" applyFont="1" applyFill="1" applyBorder="1" applyAlignment="1" applyProtection="1">
      <alignment horizontal="center" vertical="center" wrapText="1"/>
      <protection/>
    </xf>
    <xf numFmtId="0" fontId="20" fillId="34" borderId="37" xfId="60" applyFont="1" applyFill="1" applyBorder="1" applyAlignment="1" applyProtection="1">
      <alignment horizontal="center" vertical="center" wrapText="1"/>
      <protection/>
    </xf>
    <xf numFmtId="0" fontId="20" fillId="34" borderId="38" xfId="60" applyFont="1" applyFill="1" applyBorder="1" applyAlignment="1" applyProtection="1">
      <alignment horizontal="center" vertical="center" wrapText="1"/>
      <protection/>
    </xf>
    <xf numFmtId="0" fontId="20" fillId="34" borderId="39" xfId="60" applyFont="1" applyFill="1" applyBorder="1" applyAlignment="1" applyProtection="1">
      <alignment horizontal="center" vertical="center" wrapText="1"/>
      <protection/>
    </xf>
    <xf numFmtId="0" fontId="20" fillId="34" borderId="40" xfId="60" applyFont="1" applyFill="1" applyBorder="1" applyAlignment="1" applyProtection="1">
      <alignment horizontal="center" vertical="center" wrapText="1"/>
      <protection/>
    </xf>
    <xf numFmtId="0" fontId="20" fillId="0" borderId="10" xfId="60" applyFont="1" applyFill="1" applyBorder="1" applyAlignment="1" applyProtection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30" xfId="60" applyFont="1" applyFill="1" applyBorder="1" applyAlignment="1" applyProtection="1">
      <alignment horizontal="center" vertical="center" wrapText="1"/>
      <protection/>
    </xf>
    <xf numFmtId="0" fontId="20" fillId="34" borderId="32" xfId="60" applyFont="1" applyFill="1" applyBorder="1" applyAlignment="1" applyProtection="1">
      <alignment horizontal="center" vertical="center" wrapText="1"/>
      <protection/>
    </xf>
    <xf numFmtId="0" fontId="20" fillId="34" borderId="31" xfId="60" applyFont="1" applyFill="1" applyBorder="1" applyAlignment="1" applyProtection="1">
      <alignment horizontal="center" vertical="center" wrapText="1"/>
      <protection/>
    </xf>
    <xf numFmtId="0" fontId="26" fillId="0" borderId="30" xfId="60" applyFont="1" applyFill="1" applyBorder="1" applyAlignment="1" applyProtection="1">
      <alignment horizontal="center" vertical="center" wrapText="1"/>
      <protection/>
    </xf>
    <xf numFmtId="0" fontId="26" fillId="0" borderId="31" xfId="60" applyFont="1" applyFill="1" applyBorder="1" applyAlignment="1" applyProtection="1">
      <alignment horizontal="center" vertical="center" wrapText="1"/>
      <protection/>
    </xf>
    <xf numFmtId="0" fontId="84" fillId="34" borderId="21" xfId="0" applyNumberFormat="1" applyFont="1" applyFill="1" applyBorder="1" applyAlignment="1" applyProtection="1">
      <alignment horizontal="left" vertical="center" wrapText="1" indent="3"/>
      <protection hidden="1"/>
    </xf>
    <xf numFmtId="0" fontId="84" fillId="34" borderId="34" xfId="0" applyNumberFormat="1" applyFont="1" applyFill="1" applyBorder="1" applyAlignment="1" applyProtection="1">
      <alignment horizontal="left" vertical="center" wrapText="1" indent="3"/>
      <protection hidden="1"/>
    </xf>
    <xf numFmtId="0" fontId="84" fillId="34" borderId="21" xfId="0" applyNumberFormat="1" applyFont="1" applyFill="1" applyBorder="1" applyAlignment="1" applyProtection="1">
      <alignment horizontal="left" vertical="center" wrapText="1" indent="2"/>
      <protection hidden="1"/>
    </xf>
    <xf numFmtId="0" fontId="84" fillId="34" borderId="34" xfId="0" applyNumberFormat="1" applyFont="1" applyFill="1" applyBorder="1" applyAlignment="1" applyProtection="1">
      <alignment horizontal="left" vertical="center" wrapText="1" indent="2"/>
      <protection hidden="1"/>
    </xf>
    <xf numFmtId="0" fontId="20" fillId="34" borderId="0" xfId="60" applyFont="1" applyFill="1" applyAlignment="1" applyProtection="1">
      <alignment horizontal="left" wrapText="1"/>
      <protection/>
    </xf>
    <xf numFmtId="0" fontId="20" fillId="34" borderId="20" xfId="60" applyFont="1" applyFill="1" applyBorder="1" applyAlignment="1" applyProtection="1">
      <alignment horizontal="left" vertical="center" wrapText="1"/>
      <protection/>
    </xf>
    <xf numFmtId="0" fontId="20" fillId="0" borderId="21" xfId="60" applyFont="1" applyFill="1" applyBorder="1" applyAlignment="1" applyProtection="1">
      <alignment horizontal="left" vertical="center" wrapText="1" indent="2"/>
      <protection/>
    </xf>
    <xf numFmtId="0" fontId="20" fillId="0" borderId="34" xfId="60" applyFont="1" applyFill="1" applyBorder="1" applyAlignment="1" applyProtection="1">
      <alignment horizontal="left" vertical="center" wrapText="1" indent="2"/>
      <protection/>
    </xf>
    <xf numFmtId="0" fontId="89" fillId="34" borderId="10" xfId="60" applyFont="1" applyFill="1" applyBorder="1" applyAlignment="1" applyProtection="1">
      <alignment horizontal="center" vertical="center"/>
      <protection/>
    </xf>
    <xf numFmtId="0" fontId="20" fillId="34" borderId="20" xfId="60" applyFont="1" applyFill="1" applyBorder="1" applyAlignment="1" applyProtection="1">
      <alignment horizontal="center" vertical="top" wrapText="1"/>
      <protection/>
    </xf>
    <xf numFmtId="0" fontId="20" fillId="34" borderId="21" xfId="60" applyFont="1" applyFill="1" applyBorder="1" applyAlignment="1" applyProtection="1">
      <alignment horizontal="center" vertical="center" wrapText="1"/>
      <protection/>
    </xf>
    <xf numFmtId="0" fontId="20" fillId="34" borderId="33" xfId="60" applyFont="1" applyFill="1" applyBorder="1" applyAlignment="1" applyProtection="1">
      <alignment horizontal="center" vertical="center" wrapText="1"/>
      <protection/>
    </xf>
    <xf numFmtId="0" fontId="20" fillId="34" borderId="34" xfId="60" applyFont="1" applyFill="1" applyBorder="1" applyAlignment="1" applyProtection="1">
      <alignment horizontal="center" vertical="center" wrapText="1"/>
      <protection/>
    </xf>
    <xf numFmtId="0" fontId="36" fillId="34" borderId="11" xfId="60" applyFont="1" applyFill="1" applyBorder="1" applyAlignment="1" applyProtection="1">
      <alignment horizontal="center" wrapText="1"/>
      <protection/>
    </xf>
    <xf numFmtId="0" fontId="20" fillId="34" borderId="20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vertical="center" wrapText="1"/>
      <protection/>
    </xf>
    <xf numFmtId="0" fontId="20" fillId="0" borderId="35" xfId="60" applyFont="1" applyFill="1" applyBorder="1" applyAlignment="1" applyProtection="1">
      <alignment horizontal="center" vertical="center" wrapText="1"/>
      <protection/>
    </xf>
    <xf numFmtId="0" fontId="20" fillId="0" borderId="36" xfId="60" applyFont="1" applyFill="1" applyBorder="1" applyAlignment="1" applyProtection="1">
      <alignment horizontal="center" vertical="center" wrapText="1"/>
      <protection/>
    </xf>
    <xf numFmtId="0" fontId="20" fillId="0" borderId="39" xfId="60" applyFont="1" applyFill="1" applyBorder="1" applyAlignment="1" applyProtection="1">
      <alignment horizontal="center" vertical="center" wrapText="1"/>
      <protection/>
    </xf>
    <xf numFmtId="0" fontId="20" fillId="0" borderId="40" xfId="60" applyFont="1" applyFill="1" applyBorder="1" applyAlignment="1" applyProtection="1">
      <alignment horizontal="center" vertical="center" wrapText="1"/>
      <protection/>
    </xf>
    <xf numFmtId="0" fontId="12" fillId="34" borderId="11" xfId="60" applyFont="1" applyFill="1" applyBorder="1" applyAlignment="1" applyProtection="1">
      <alignment horizontal="center"/>
      <protection/>
    </xf>
    <xf numFmtId="0" fontId="26" fillId="0" borderId="10" xfId="6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14" fontId="20" fillId="34" borderId="11" xfId="60" applyNumberFormat="1" applyFont="1" applyFill="1" applyBorder="1" applyAlignment="1" applyProtection="1">
      <alignment horizontal="center" wrapText="1"/>
      <protection/>
    </xf>
    <xf numFmtId="0" fontId="36" fillId="34" borderId="11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 vertical="top" wrapText="1"/>
    </xf>
    <xf numFmtId="0" fontId="24" fillId="34" borderId="0" xfId="0" applyFont="1" applyFill="1" applyBorder="1" applyAlignment="1" applyProtection="1">
      <alignment horizontal="center" vertical="center" wrapText="1"/>
      <protection/>
    </xf>
    <xf numFmtId="0" fontId="24" fillId="34" borderId="0" xfId="60" applyFont="1" applyFill="1" applyBorder="1" applyAlignment="1" applyProtection="1">
      <alignment horizontal="left" vertical="top" wrapText="1"/>
      <protection/>
    </xf>
    <xf numFmtId="0" fontId="90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62" applyFont="1" applyAlignment="1">
      <alignment horizontal="center" wrapText="1"/>
      <protection/>
    </xf>
    <xf numFmtId="0" fontId="2" fillId="33" borderId="0" xfId="63" applyFill="1" applyAlignment="1">
      <alignment horizontal="center" vertic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Агинский БАО_1-Subvencii_0407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_1-Subvencii_old" xfId="62"/>
    <cellStyle name="Обычный_5-LX" xfId="63"/>
    <cellStyle name="Обычный_Агинский БАО_1-Subvencii_040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390525</xdr:colOff>
      <xdr:row>8</xdr:row>
      <xdr:rowOff>457200</xdr:rowOff>
    </xdr:from>
    <xdr:to>
      <xdr:col>11</xdr:col>
      <xdr:colOff>1257300</xdr:colOff>
      <xdr:row>8</xdr:row>
      <xdr:rowOff>876300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1524000</xdr:colOff>
      <xdr:row>207</xdr:row>
      <xdr:rowOff>28575</xdr:rowOff>
    </xdr:from>
    <xdr:to>
      <xdr:col>39</xdr:col>
      <xdr:colOff>1552575</xdr:colOff>
      <xdr:row>215</xdr:row>
      <xdr:rowOff>247650</xdr:rowOff>
    </xdr:to>
    <xdr:sp>
      <xdr:nvSpPr>
        <xdr:cNvPr id="1" name="Прямоугольник 1"/>
        <xdr:cNvSpPr>
          <a:spLocks/>
        </xdr:cNvSpPr>
      </xdr:nvSpPr>
      <xdr:spPr>
        <a:xfrm>
          <a:off x="32004000" y="93554550"/>
          <a:ext cx="28575" cy="2305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1495425</xdr:colOff>
      <xdr:row>87</xdr:row>
      <xdr:rowOff>28575</xdr:rowOff>
    </xdr:from>
    <xdr:to>
      <xdr:col>31</xdr:col>
      <xdr:colOff>1543050</xdr:colOff>
      <xdr:row>95</xdr:row>
      <xdr:rowOff>247650</xdr:rowOff>
    </xdr:to>
    <xdr:sp>
      <xdr:nvSpPr>
        <xdr:cNvPr id="1" name="Прямоугольник 1"/>
        <xdr:cNvSpPr>
          <a:spLocks/>
        </xdr:cNvSpPr>
      </xdr:nvSpPr>
      <xdr:spPr>
        <a:xfrm>
          <a:off x="26336625" y="40738425"/>
          <a:ext cx="47625" cy="20097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1676400</xdr:colOff>
      <xdr:row>15</xdr:row>
      <xdr:rowOff>57150</xdr:rowOff>
    </xdr:from>
    <xdr:to>
      <xdr:col>2</xdr:col>
      <xdr:colOff>1724025</xdr:colOff>
      <xdr:row>24</xdr:row>
      <xdr:rowOff>95250</xdr:rowOff>
    </xdr:to>
    <xdr:sp>
      <xdr:nvSpPr>
        <xdr:cNvPr id="1" name="Прямоугольник 1"/>
        <xdr:cNvSpPr>
          <a:spLocks/>
        </xdr:cNvSpPr>
      </xdr:nvSpPr>
      <xdr:spPr>
        <a:xfrm>
          <a:off x="5962650" y="3733800"/>
          <a:ext cx="47625" cy="21336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F59"/>
  <sheetViews>
    <sheetView showZeros="0" tabSelected="1" zoomScaleSheetLayoutView="75" zoomScalePageLayoutView="0" workbookViewId="0" topLeftCell="A1">
      <selection activeCell="B2" sqref="B2:L2"/>
    </sheetView>
  </sheetViews>
  <sheetFormatPr defaultColWidth="8.00390625" defaultRowHeight="15"/>
  <cols>
    <col min="1" max="1" width="1.28515625" style="27" customWidth="1"/>
    <col min="2" max="5" width="8.00390625" style="27" customWidth="1"/>
    <col min="6" max="6" width="10.00390625" style="27" customWidth="1"/>
    <col min="7" max="11" width="8.00390625" style="27" customWidth="1"/>
    <col min="12" max="12" width="21.00390625" style="27" customWidth="1"/>
    <col min="13" max="13" width="34.28125" style="27" customWidth="1"/>
    <col min="14" max="16384" width="8.00390625" style="27" customWidth="1"/>
  </cols>
  <sheetData>
    <row r="1" spans="1:32" ht="13.5" thickBot="1">
      <c r="A1" s="99"/>
      <c r="B1" s="65" t="s">
        <v>81</v>
      </c>
      <c r="C1" s="66" t="s">
        <v>388</v>
      </c>
      <c r="D1" s="67" t="s">
        <v>4</v>
      </c>
      <c r="E1" s="68">
        <f>IF(OR(G14="",I14=""),0,"00"&amp;IF(G14="март","03",IF(G14="июнь","06",IF(G14="сентябрь","09","12")))&amp;RIGHT(I14,2))</f>
        <v>0</v>
      </c>
      <c r="F1" s="69" t="s">
        <v>386</v>
      </c>
      <c r="G1" s="70"/>
      <c r="H1" s="71"/>
      <c r="I1" s="71"/>
      <c r="J1" s="71"/>
      <c r="K1" s="71"/>
      <c r="L1" s="71"/>
      <c r="M1" s="72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ht="83.25" customHeight="1" thickBot="1">
      <c r="A2" s="99"/>
      <c r="B2" s="258" t="s">
        <v>110</v>
      </c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73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ht="19.5" customHeight="1" thickBot="1">
      <c r="A3" s="99"/>
      <c r="B3" s="71"/>
      <c r="C3" s="261" t="s">
        <v>82</v>
      </c>
      <c r="D3" s="262"/>
      <c r="E3" s="262"/>
      <c r="F3" s="262"/>
      <c r="G3" s="262"/>
      <c r="H3" s="262"/>
      <c r="I3" s="262"/>
      <c r="J3" s="262"/>
      <c r="K3" s="263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ht="18" customHeight="1" thickTop="1">
      <c r="A4" s="99"/>
      <c r="B4" s="264" t="s">
        <v>83</v>
      </c>
      <c r="C4" s="265"/>
      <c r="D4" s="265"/>
      <c r="E4" s="265"/>
      <c r="F4" s="265"/>
      <c r="G4" s="265"/>
      <c r="H4" s="265"/>
      <c r="I4" s="265"/>
      <c r="J4" s="265"/>
      <c r="K4" s="265"/>
      <c r="L4" s="74"/>
      <c r="M4" s="71"/>
      <c r="N4" s="75"/>
      <c r="O4" s="76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ht="12" customHeight="1" thickBot="1">
      <c r="A5" s="99"/>
      <c r="B5" s="77"/>
      <c r="C5" s="78"/>
      <c r="D5" s="78"/>
      <c r="E5" s="78"/>
      <c r="F5" s="78"/>
      <c r="G5" s="78"/>
      <c r="H5" s="78"/>
      <c r="I5" s="78"/>
      <c r="J5" s="78"/>
      <c r="K5" s="78"/>
      <c r="L5" s="79"/>
      <c r="M5" s="71"/>
      <c r="N5" s="75"/>
      <c r="O5" s="76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</row>
    <row r="6" spans="1:32" ht="33" customHeight="1" thickBot="1">
      <c r="A6" s="99"/>
      <c r="B6" s="77"/>
      <c r="C6" s="269"/>
      <c r="D6" s="270"/>
      <c r="E6" s="270"/>
      <c r="F6" s="270"/>
      <c r="G6" s="270"/>
      <c r="H6" s="270"/>
      <c r="I6" s="271"/>
      <c r="J6" s="78"/>
      <c r="K6" s="80" t="s">
        <v>386</v>
      </c>
      <c r="L6" s="79"/>
      <c r="M6" s="71"/>
      <c r="N6" s="75"/>
      <c r="O6" s="76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1:32" ht="12.75">
      <c r="A7" s="99"/>
      <c r="B7" s="77"/>
      <c r="C7" s="272" t="s">
        <v>84</v>
      </c>
      <c r="D7" s="272"/>
      <c r="E7" s="272"/>
      <c r="F7" s="272"/>
      <c r="G7" s="272"/>
      <c r="H7" s="272"/>
      <c r="I7" s="272"/>
      <c r="J7" s="81"/>
      <c r="K7" s="81"/>
      <c r="L7" s="79"/>
      <c r="M7" s="71"/>
      <c r="N7" s="75"/>
      <c r="O7" s="76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1:32" ht="14.25">
      <c r="A8" s="99"/>
      <c r="B8" s="273" t="s">
        <v>29</v>
      </c>
      <c r="C8" s="274"/>
      <c r="D8" s="274"/>
      <c r="E8" s="274"/>
      <c r="F8" s="274"/>
      <c r="G8" s="274"/>
      <c r="H8" s="274"/>
      <c r="I8" s="274"/>
      <c r="J8" s="274"/>
      <c r="K8" s="274"/>
      <c r="L8" s="79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</row>
    <row r="9" spans="1:32" ht="114" customHeight="1" thickBot="1">
      <c r="A9" s="99"/>
      <c r="B9" s="77"/>
      <c r="C9" s="275" t="s">
        <v>111</v>
      </c>
      <c r="D9" s="275"/>
      <c r="E9" s="275"/>
      <c r="F9" s="275"/>
      <c r="G9" s="275"/>
      <c r="H9" s="275"/>
      <c r="I9" s="275"/>
      <c r="J9" s="78"/>
      <c r="K9" s="78"/>
      <c r="L9" s="79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ht="15" thickBot="1">
      <c r="A10" s="99"/>
      <c r="B10" s="77"/>
      <c r="C10" s="276"/>
      <c r="D10" s="277"/>
      <c r="E10" s="277"/>
      <c r="F10" s="277"/>
      <c r="G10" s="277"/>
      <c r="H10" s="277"/>
      <c r="I10" s="278"/>
      <c r="J10" s="78"/>
      <c r="K10" s="82">
        <f>IF(C10&lt;&gt;"",F1,0)</f>
        <v>0</v>
      </c>
      <c r="L10" s="79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1" spans="1:32" ht="12.75">
      <c r="A11" s="99"/>
      <c r="B11" s="77"/>
      <c r="C11" s="272" t="s">
        <v>30</v>
      </c>
      <c r="D11" s="272"/>
      <c r="E11" s="272"/>
      <c r="F11" s="272"/>
      <c r="G11" s="272"/>
      <c r="H11" s="272"/>
      <c r="I11" s="272"/>
      <c r="J11" s="81"/>
      <c r="K11" s="81"/>
      <c r="L11" s="79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</row>
    <row r="12" spans="1:32" ht="14.25">
      <c r="A12" s="99"/>
      <c r="B12" s="294" t="s">
        <v>85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32" ht="12.75">
      <c r="A13" s="99"/>
      <c r="B13" s="77"/>
      <c r="C13" s="78"/>
      <c r="D13" s="71"/>
      <c r="E13" s="78"/>
      <c r="F13" s="78"/>
      <c r="G13" s="78"/>
      <c r="H13" s="71"/>
      <c r="I13" s="71"/>
      <c r="J13" s="78"/>
      <c r="K13" s="78"/>
      <c r="L13" s="79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32" ht="12.75">
      <c r="A14" s="99"/>
      <c r="B14" s="77"/>
      <c r="C14" s="83"/>
      <c r="D14" s="71"/>
      <c r="E14" s="84" t="s">
        <v>6</v>
      </c>
      <c r="F14" s="85" t="s">
        <v>7</v>
      </c>
      <c r="G14" s="279"/>
      <c r="H14" s="279"/>
      <c r="I14" s="86"/>
      <c r="J14" s="87" t="s">
        <v>86</v>
      </c>
      <c r="K14" s="78"/>
      <c r="L14" s="79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1:32" ht="12.75" customHeight="1" thickBot="1">
      <c r="A15" s="99"/>
      <c r="B15" s="88"/>
      <c r="C15" s="89"/>
      <c r="D15" s="71"/>
      <c r="E15" s="89"/>
      <c r="F15" s="90"/>
      <c r="G15" s="286" t="s">
        <v>89</v>
      </c>
      <c r="H15" s="286"/>
      <c r="I15" s="91" t="s">
        <v>90</v>
      </c>
      <c r="J15" s="89"/>
      <c r="K15" s="92"/>
      <c r="L15" s="93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1:32" ht="9.75" customHeight="1" thickBot="1" thickTop="1">
      <c r="A16" s="9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</row>
    <row r="17" spans="1:32" ht="37.5" customHeight="1" thickBot="1">
      <c r="A17" s="99"/>
      <c r="B17" s="266" t="s">
        <v>87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8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1:32" ht="8.25" customHeight="1">
      <c r="A18" s="99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</row>
    <row r="19" spans="1:32" ht="15.75">
      <c r="A19" s="99"/>
      <c r="B19" s="297" t="s">
        <v>88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1:32" ht="12" customHeight="1" thickBot="1">
      <c r="A20" s="99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32" ht="33" customHeight="1" thickBot="1">
      <c r="A21" s="99"/>
      <c r="B21" s="96"/>
      <c r="C21" s="288" t="s">
        <v>13</v>
      </c>
      <c r="D21" s="289"/>
      <c r="E21" s="289"/>
      <c r="F21" s="289"/>
      <c r="G21" s="289"/>
      <c r="H21" s="289"/>
      <c r="I21" s="289"/>
      <c r="J21" s="289"/>
      <c r="K21" s="290"/>
      <c r="L21" s="96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32" ht="11.25" customHeight="1" thickBot="1">
      <c r="A22" s="99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</row>
    <row r="23" spans="1:32" ht="48.75" customHeight="1" thickBot="1">
      <c r="A23" s="99"/>
      <c r="B23" s="291" t="s">
        <v>15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3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</row>
    <row r="24" spans="1:32" ht="9" customHeight="1">
      <c r="A24" s="99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</row>
    <row r="25" spans="1:32" ht="208.5" customHeight="1">
      <c r="A25" s="99"/>
      <c r="B25" s="298" t="s">
        <v>385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</row>
    <row r="26" spans="1:32" ht="67.5" customHeight="1">
      <c r="A26" s="99"/>
      <c r="B26" s="280" t="s">
        <v>14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</row>
    <row r="27" spans="1:32" ht="49.5" customHeight="1">
      <c r="A27" s="99"/>
      <c r="B27" s="281" t="s">
        <v>112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</row>
    <row r="28" spans="1:32" ht="31.5" customHeight="1">
      <c r="A28" s="99"/>
      <c r="B28" s="281" t="s">
        <v>16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</row>
    <row r="29" spans="1:32" ht="112.5" customHeight="1">
      <c r="A29" s="99"/>
      <c r="B29" s="283" t="s">
        <v>38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</row>
    <row r="30" spans="1:32" ht="63.75" customHeight="1">
      <c r="A30" s="99"/>
      <c r="B30" s="284" t="s">
        <v>44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1:32" ht="18.75" customHeight="1">
      <c r="A31" s="99"/>
      <c r="B31" s="299" t="s">
        <v>28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</row>
    <row r="32" spans="1:32" ht="33" customHeight="1">
      <c r="A32" s="99"/>
      <c r="B32" s="282" t="s">
        <v>17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</row>
    <row r="33" spans="1:32" ht="15.75">
      <c r="A33" s="99"/>
      <c r="B33" s="287" t="s">
        <v>18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</row>
    <row r="34" spans="1:32" ht="16.5" customHeight="1">
      <c r="A34" s="99"/>
      <c r="B34" s="285" t="s">
        <v>19</v>
      </c>
      <c r="C34" s="285"/>
      <c r="D34" s="285"/>
      <c r="E34" s="98" t="s">
        <v>20</v>
      </c>
      <c r="F34" s="98"/>
      <c r="G34" s="98"/>
      <c r="H34" s="98"/>
      <c r="I34" s="98"/>
      <c r="J34" s="98"/>
      <c r="K34" s="98"/>
      <c r="L34" s="98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</row>
    <row r="35" spans="1:32" ht="12.75">
      <c r="A35" s="99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</row>
    <row r="36" spans="1:32" ht="12.75">
      <c r="A36" s="9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</row>
    <row r="37" spans="1:32" ht="12.75">
      <c r="A37" s="99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</row>
    <row r="38" spans="1:32" ht="12.75">
      <c r="A38" s="9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</row>
    <row r="39" spans="1:32" ht="12.75">
      <c r="A39" s="99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</row>
    <row r="40" spans="1:32" ht="12.75">
      <c r="A40" s="99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</row>
    <row r="41" spans="1:32" ht="12.75">
      <c r="A41" s="9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</row>
    <row r="42" spans="1:32" ht="12.75">
      <c r="A42" s="9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</row>
    <row r="43" spans="1:32" ht="12.75">
      <c r="A43" s="9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</row>
    <row r="44" spans="1:32" ht="12.75">
      <c r="A44" s="9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</row>
    <row r="45" spans="1:32" ht="12.75">
      <c r="A45" s="9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</row>
    <row r="46" spans="1:32" ht="12.75">
      <c r="A46" s="9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</row>
    <row r="47" spans="1:32" ht="12.75">
      <c r="A47" s="9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</row>
    <row r="48" spans="1:32" ht="12.75">
      <c r="A48" s="9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</row>
    <row r="49" spans="1:32" ht="12.75">
      <c r="A49" s="9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</row>
    <row r="50" spans="1:32" ht="12.75">
      <c r="A50" s="99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</row>
    <row r="51" spans="1:32" ht="12.75">
      <c r="A51" s="9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</row>
    <row r="52" spans="1:32" ht="12.75">
      <c r="A52" s="99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</row>
    <row r="53" spans="1:32" ht="12.75">
      <c r="A53" s="9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</row>
    <row r="54" spans="1:32" ht="12.75">
      <c r="A54" s="99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</row>
    <row r="55" spans="1:32" ht="12.75">
      <c r="A55" s="99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</row>
    <row r="56" spans="1:32" ht="12.75">
      <c r="A56" s="99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</row>
    <row r="57" spans="1:32" ht="12.75">
      <c r="A57" s="99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</row>
    <row r="58" spans="1:32" ht="12.75">
      <c r="A58" s="99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</row>
    <row r="59" spans="1:32" ht="12.75">
      <c r="A59" s="99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</row>
  </sheetData>
  <sheetProtection sheet="1" objects="1" scenarios="1"/>
  <mergeCells count="26">
    <mergeCell ref="B34:D34"/>
    <mergeCell ref="G15:H15"/>
    <mergeCell ref="C11:I11"/>
    <mergeCell ref="B33:L33"/>
    <mergeCell ref="C21:K21"/>
    <mergeCell ref="B23:L23"/>
    <mergeCell ref="B12:L12"/>
    <mergeCell ref="B19:L19"/>
    <mergeCell ref="B25:L25"/>
    <mergeCell ref="B31:L31"/>
    <mergeCell ref="B26:L26"/>
    <mergeCell ref="B28:L28"/>
    <mergeCell ref="B32:L32"/>
    <mergeCell ref="B27:L27"/>
    <mergeCell ref="B29:L29"/>
    <mergeCell ref="B30:L30"/>
    <mergeCell ref="B2:L2"/>
    <mergeCell ref="C3:K3"/>
    <mergeCell ref="B4:K4"/>
    <mergeCell ref="B17:L17"/>
    <mergeCell ref="C6:I6"/>
    <mergeCell ref="C7:I7"/>
    <mergeCell ref="B8:K8"/>
    <mergeCell ref="C9:I9"/>
    <mergeCell ref="C10:I10"/>
    <mergeCell ref="G14:H14"/>
  </mergeCells>
  <dataValidations count="5">
    <dataValidation allowBlank="1" prompt="Выберите наименование организации" errorTitle="ОШИБКА!" error="Воспользуйтесь выпадающим списком" sqref="C6:I6"/>
    <dataValidation allowBlank="1" prompt="Выберите или введите наименование лесничества" errorTitle="ОШИБКА!" error="Воспользуйтесь выпадающим списком" sqref="C10:I10"/>
    <dataValidation errorStyle="information" type="list" allowBlank="1" showInputMessage="1" showErrorMessage="1" prompt="Выберите месяц" errorTitle="ОШИБКА!" error="Воспользуйтесь выпадающим списком." sqref="G14:H14">
      <formula1>"март,июнь,сентябрь,декабрь"</formula1>
    </dataValidation>
    <dataValidation allowBlank="1" sqref="F14"/>
    <dataValidation type="list" allowBlank="1" showInputMessage="1" showErrorMessage="1" prompt="Выберите год" errorTitle="ОШИБКА!" error="Воспользуйтесь выпадающим списком" sqref="I14">
      <formula1>"2021,2022,2023"</formula1>
    </dataValidation>
  </dataValidations>
  <hyperlinks>
    <hyperlink ref="B34" r:id="rId1" display="www.roslesinforg.ru"/>
  </hyperlinks>
  <printOptions horizontalCentered="1"/>
  <pageMargins left="0" right="0" top="0.31496062992125984" bottom="0.4330708661417323" header="0.1968503937007874" footer="0.1968503937007874"/>
  <pageSetup horizontalDpi="600" verticalDpi="600" orientation="portrait" paperSize="9" scale="78" r:id="rId4"/>
  <headerFooter alignWithMargins="0">
    <oddFooter>&amp;C&amp;P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2812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28125" style="15" customWidth="1"/>
    <col min="13" max="16384" width="9.140625" style="15" customWidth="1"/>
  </cols>
  <sheetData>
    <row r="1" spans="1:2" ht="25.5">
      <c r="A1" s="13" t="s">
        <v>59</v>
      </c>
      <c r="B1" s="14">
        <v>10</v>
      </c>
    </row>
    <row r="2" spans="1:2" ht="25.5">
      <c r="A2" s="13" t="s">
        <v>60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C52"/>
  <sheetViews>
    <sheetView showZeros="0" zoomScaleSheetLayoutView="100" zoomScalePageLayoutView="0" workbookViewId="0" topLeftCell="A1">
      <selection activeCell="A14" sqref="A14:A18"/>
    </sheetView>
  </sheetViews>
  <sheetFormatPr defaultColWidth="9.140625" defaultRowHeight="15"/>
  <cols>
    <col min="1" max="1" width="34.140625" style="24" customWidth="1"/>
    <col min="2" max="2" width="4.8515625" style="25" customWidth="1"/>
    <col min="3" max="3" width="10.421875" style="25" customWidth="1"/>
    <col min="4" max="4" width="11.7109375" style="25" customWidth="1"/>
    <col min="5" max="5" width="12.00390625" style="25" customWidth="1"/>
    <col min="6" max="7" width="12.7109375" style="25" customWidth="1"/>
    <col min="8" max="9" width="11.28125" style="25" customWidth="1"/>
    <col min="10" max="10" width="10.7109375" style="25" customWidth="1"/>
    <col min="11" max="11" width="11.7109375" style="25" customWidth="1"/>
    <col min="12" max="12" width="12.00390625" style="24" customWidth="1"/>
    <col min="13" max="14" width="12.7109375" style="24" customWidth="1"/>
    <col min="15" max="16" width="11.28125" style="24" customWidth="1"/>
    <col min="17" max="17" width="10.7109375" style="24" customWidth="1"/>
    <col min="18" max="18" width="9.140625" style="24" customWidth="1"/>
    <col min="19" max="19" width="10.7109375" style="24" customWidth="1"/>
    <col min="20" max="21" width="12.421875" style="24" customWidth="1"/>
    <col min="22" max="22" width="6.140625" style="24" customWidth="1"/>
    <col min="23" max="23" width="8.57421875" style="24" bestFit="1" customWidth="1"/>
    <col min="24" max="24" width="10.140625" style="24" bestFit="1" customWidth="1"/>
    <col min="25" max="25" width="14.00390625" style="24" customWidth="1"/>
    <col min="26" max="26" width="10.00390625" style="24" customWidth="1"/>
    <col min="27" max="27" width="14.00390625" style="24" customWidth="1"/>
    <col min="28" max="28" width="10.00390625" style="24" customWidth="1"/>
    <col min="29" max="16384" width="9.140625" style="24" customWidth="1"/>
  </cols>
  <sheetData>
    <row r="1" spans="1:28" ht="12.75">
      <c r="A1" s="31">
        <v>1104071</v>
      </c>
      <c r="B1" s="62" t="s">
        <v>5</v>
      </c>
      <c r="C1" s="151">
        <f>Рекомендации!K6</f>
      </c>
      <c r="D1" s="34"/>
      <c r="E1" s="142"/>
      <c r="F1" s="153"/>
      <c r="G1" s="142"/>
      <c r="H1" s="142"/>
      <c r="I1" s="142"/>
      <c r="J1" s="142"/>
      <c r="K1" s="142"/>
      <c r="L1" s="35"/>
      <c r="M1" s="35"/>
      <c r="N1" s="35"/>
      <c r="O1" s="322"/>
      <c r="P1" s="322"/>
      <c r="Q1" s="142"/>
      <c r="R1" s="35"/>
      <c r="S1" s="35"/>
      <c r="T1" s="35"/>
      <c r="U1" s="35"/>
      <c r="V1" s="35"/>
      <c r="W1" s="35"/>
      <c r="X1" s="162"/>
      <c r="Y1" s="162"/>
      <c r="Z1" s="35"/>
      <c r="AA1" s="162"/>
      <c r="AB1" s="35"/>
    </row>
    <row r="2" spans="1:28" ht="24" customHeight="1">
      <c r="A2" s="316" t="s">
        <v>134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5"/>
      <c r="S2" s="35"/>
      <c r="T2" s="35"/>
      <c r="U2" s="35"/>
      <c r="V2" s="35"/>
      <c r="W2" s="35"/>
      <c r="X2" s="162"/>
      <c r="Y2" s="162"/>
      <c r="Z2" s="35"/>
      <c r="AA2" s="162"/>
      <c r="AB2" s="35"/>
    </row>
    <row r="3" spans="1:28" ht="10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t="12.75" customHeight="1">
      <c r="A4" s="323" t="s">
        <v>135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16" t="s">
        <v>40</v>
      </c>
      <c r="O4" s="316"/>
      <c r="P4" s="316"/>
      <c r="Q4" s="316"/>
      <c r="R4" s="35"/>
      <c r="S4" s="35"/>
      <c r="T4" s="35"/>
      <c r="U4" s="35"/>
      <c r="V4" s="35"/>
      <c r="W4" s="35"/>
      <c r="X4" s="162"/>
      <c r="Y4" s="162"/>
      <c r="Z4" s="35"/>
      <c r="AA4" s="162"/>
      <c r="AB4" s="35"/>
    </row>
    <row r="5" spans="1:28" ht="15" customHeight="1">
      <c r="A5" s="318" t="s">
        <v>108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7" t="s">
        <v>131</v>
      </c>
      <c r="O5" s="317"/>
      <c r="P5" s="317"/>
      <c r="Q5" s="317"/>
      <c r="R5" s="35"/>
      <c r="S5" s="35"/>
      <c r="T5" s="35"/>
      <c r="U5" s="35"/>
      <c r="V5" s="35"/>
      <c r="W5" s="35"/>
      <c r="X5" s="162"/>
      <c r="Y5" s="162"/>
      <c r="Z5" s="35"/>
      <c r="AA5" s="162"/>
      <c r="AB5" s="35"/>
    </row>
    <row r="6" spans="1:28" ht="39" customHeight="1">
      <c r="A6" s="318" t="s">
        <v>133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27"/>
      <c r="O6" s="327"/>
      <c r="P6" s="327"/>
      <c r="Q6" s="327"/>
      <c r="R6" s="35"/>
      <c r="S6" s="35"/>
      <c r="T6" s="35"/>
      <c r="U6" s="35"/>
      <c r="V6" s="35"/>
      <c r="W6" s="35"/>
      <c r="X6" s="162"/>
      <c r="Y6" s="162"/>
      <c r="Z6" s="35"/>
      <c r="AA6" s="162"/>
      <c r="AB6" s="35"/>
    </row>
    <row r="7" spans="1:28" s="22" customFormat="1" ht="24.75" customHeight="1">
      <c r="A7" s="38"/>
      <c r="B7" s="314">
        <f>Рекомендации!C6</f>
        <v>0</v>
      </c>
      <c r="C7" s="314"/>
      <c r="D7" s="314"/>
      <c r="E7" s="314"/>
      <c r="F7" s="314"/>
      <c r="G7" s="314"/>
      <c r="H7" s="314"/>
      <c r="I7" s="314"/>
      <c r="J7" s="162"/>
      <c r="K7" s="328">
        <f>Рекомендации!C10</f>
        <v>0</v>
      </c>
      <c r="L7" s="328"/>
      <c r="M7" s="328"/>
      <c r="N7" s="328"/>
      <c r="O7" s="328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</row>
    <row r="8" spans="2:28" s="22" customFormat="1" ht="12.75" customHeight="1">
      <c r="B8" s="315" t="s">
        <v>113</v>
      </c>
      <c r="C8" s="315"/>
      <c r="D8" s="315"/>
      <c r="E8" s="315"/>
      <c r="F8" s="315"/>
      <c r="G8" s="315"/>
      <c r="H8" s="315"/>
      <c r="I8" s="315"/>
      <c r="J8" s="23"/>
      <c r="K8" s="329" t="s">
        <v>30</v>
      </c>
      <c r="L8" s="329"/>
      <c r="M8" s="329"/>
      <c r="N8" s="329"/>
      <c r="O8" s="329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</row>
    <row r="9" spans="1:28" ht="43.5" customHeight="1">
      <c r="A9" s="324" t="s">
        <v>109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</row>
    <row r="10" spans="1:28" ht="13.5" customHeight="1">
      <c r="A10" s="38"/>
      <c r="B10" s="39"/>
      <c r="C10" s="38"/>
      <c r="D10" s="142"/>
      <c r="E10" s="48"/>
      <c r="F10" s="48"/>
      <c r="G10" s="55" t="s">
        <v>91</v>
      </c>
      <c r="H10" s="56">
        <f>Рекомендации!G14</f>
        <v>0</v>
      </c>
      <c r="I10" s="56">
        <f>Рекомендации!I14</f>
        <v>0</v>
      </c>
      <c r="J10" s="57" t="s">
        <v>27</v>
      </c>
      <c r="K10" s="35"/>
      <c r="L10" s="35"/>
      <c r="M10" s="35"/>
      <c r="N10" s="35"/>
      <c r="O10" s="39"/>
      <c r="P10" s="39"/>
      <c r="Q10" s="35"/>
      <c r="R10" s="35"/>
      <c r="S10" s="35"/>
      <c r="T10" s="35"/>
      <c r="U10" s="35"/>
      <c r="V10" s="35"/>
      <c r="W10" s="35"/>
      <c r="X10" s="162"/>
      <c r="Y10" s="162"/>
      <c r="Z10" s="35"/>
      <c r="AA10" s="162"/>
      <c r="AB10" s="35"/>
    </row>
    <row r="11" spans="1:28" ht="15.75">
      <c r="A11" s="38"/>
      <c r="B11" s="40" t="s">
        <v>8</v>
      </c>
      <c r="C11" s="40"/>
      <c r="D11" s="142"/>
      <c r="E11" s="142"/>
      <c r="F11" s="153"/>
      <c r="G11" s="142"/>
      <c r="H11" s="319" t="s">
        <v>1</v>
      </c>
      <c r="I11" s="319"/>
      <c r="J11" s="58"/>
      <c r="K11" s="41"/>
      <c r="L11" s="35"/>
      <c r="M11" s="35"/>
      <c r="N11" s="35"/>
      <c r="O11" s="41"/>
      <c r="P11" s="40"/>
      <c r="Q11" s="40"/>
      <c r="R11" s="35"/>
      <c r="S11" s="35"/>
      <c r="T11" s="35"/>
      <c r="U11" s="35"/>
      <c r="V11" s="35"/>
      <c r="W11" s="35"/>
      <c r="X11" s="162"/>
      <c r="Y11" s="162"/>
      <c r="Z11" s="35"/>
      <c r="AA11" s="162"/>
      <c r="AB11" s="35"/>
    </row>
    <row r="12" spans="1:28" ht="10.5" customHeight="1">
      <c r="A12" s="38"/>
      <c r="B12" s="40"/>
      <c r="C12" s="40"/>
      <c r="D12" s="142"/>
      <c r="E12" s="142"/>
      <c r="F12" s="153"/>
      <c r="G12" s="142"/>
      <c r="H12" s="59"/>
      <c r="I12" s="59"/>
      <c r="J12" s="58"/>
      <c r="K12" s="41"/>
      <c r="L12" s="35"/>
      <c r="M12" s="35"/>
      <c r="N12" s="35"/>
      <c r="O12" s="41"/>
      <c r="P12" s="40"/>
      <c r="Q12" s="40"/>
      <c r="R12" s="35"/>
      <c r="S12" s="35"/>
      <c r="T12" s="35"/>
      <c r="U12" s="35"/>
      <c r="V12" s="35"/>
      <c r="W12" s="35"/>
      <c r="X12" s="162"/>
      <c r="Y12" s="162"/>
      <c r="Z12" s="35"/>
      <c r="AA12" s="162"/>
      <c r="AB12" s="35"/>
    </row>
    <row r="13" spans="1:28" ht="14.25">
      <c r="A13" s="326" t="s">
        <v>115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42" t="s">
        <v>116</v>
      </c>
      <c r="R13" s="35"/>
      <c r="S13" s="35"/>
      <c r="T13" s="35"/>
      <c r="U13" s="35"/>
      <c r="V13" s="35"/>
      <c r="W13" s="35"/>
      <c r="X13" s="162"/>
      <c r="Y13" s="162"/>
      <c r="Z13" s="35"/>
      <c r="AA13" s="162"/>
      <c r="AB13" s="35"/>
    </row>
    <row r="14" spans="1:28" ht="15" customHeight="1">
      <c r="A14" s="320" t="s">
        <v>64</v>
      </c>
      <c r="B14" s="320" t="s">
        <v>130</v>
      </c>
      <c r="C14" s="305" t="s">
        <v>92</v>
      </c>
      <c r="D14" s="308" t="s">
        <v>157</v>
      </c>
      <c r="E14" s="310"/>
      <c r="F14" s="310"/>
      <c r="G14" s="310"/>
      <c r="H14" s="310"/>
      <c r="I14" s="310"/>
      <c r="J14" s="309"/>
      <c r="K14" s="308" t="s">
        <v>9</v>
      </c>
      <c r="L14" s="310"/>
      <c r="M14" s="310"/>
      <c r="N14" s="310"/>
      <c r="O14" s="310"/>
      <c r="P14" s="310"/>
      <c r="Q14" s="309"/>
      <c r="R14" s="35"/>
      <c r="S14" s="35"/>
      <c r="T14" s="35"/>
      <c r="U14" s="35"/>
      <c r="V14" s="35"/>
      <c r="W14" s="35"/>
      <c r="X14" s="162"/>
      <c r="Y14" s="162"/>
      <c r="Z14" s="35"/>
      <c r="AA14" s="162"/>
      <c r="AB14" s="35"/>
    </row>
    <row r="15" spans="1:28" ht="12.75" customHeight="1">
      <c r="A15" s="320"/>
      <c r="B15" s="320"/>
      <c r="C15" s="305"/>
      <c r="D15" s="305" t="s">
        <v>10</v>
      </c>
      <c r="E15" s="305" t="s">
        <v>68</v>
      </c>
      <c r="F15" s="305"/>
      <c r="G15" s="305"/>
      <c r="H15" s="305"/>
      <c r="I15" s="305"/>
      <c r="J15" s="305"/>
      <c r="K15" s="311" t="s">
        <v>10</v>
      </c>
      <c r="L15" s="308" t="s">
        <v>68</v>
      </c>
      <c r="M15" s="310"/>
      <c r="N15" s="310"/>
      <c r="O15" s="310"/>
      <c r="P15" s="310"/>
      <c r="Q15" s="309"/>
      <c r="R15" s="35"/>
      <c r="S15" s="35"/>
      <c r="T15" s="35"/>
      <c r="U15" s="35"/>
      <c r="V15" s="35"/>
      <c r="W15" s="35"/>
      <c r="X15" s="162"/>
      <c r="Y15" s="162"/>
      <c r="Z15" s="35"/>
      <c r="AA15" s="162"/>
      <c r="AB15" s="35"/>
    </row>
    <row r="16" spans="1:28" ht="15" customHeight="1">
      <c r="A16" s="320"/>
      <c r="B16" s="320"/>
      <c r="C16" s="305"/>
      <c r="D16" s="305"/>
      <c r="E16" s="308" t="s">
        <v>69</v>
      </c>
      <c r="F16" s="310"/>
      <c r="G16" s="309"/>
      <c r="H16" s="311" t="s">
        <v>70</v>
      </c>
      <c r="I16" s="311" t="s">
        <v>107</v>
      </c>
      <c r="J16" s="311" t="s">
        <v>71</v>
      </c>
      <c r="K16" s="312"/>
      <c r="L16" s="308" t="s">
        <v>69</v>
      </c>
      <c r="M16" s="310"/>
      <c r="N16" s="309"/>
      <c r="O16" s="305" t="s">
        <v>70</v>
      </c>
      <c r="P16" s="305" t="s">
        <v>107</v>
      </c>
      <c r="Q16" s="305" t="s">
        <v>71</v>
      </c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240">
        <f>COUNTIF(X20:AB33,"&lt;&gt;0")</f>
        <v>0</v>
      </c>
    </row>
    <row r="17" spans="1:28" ht="78.75" customHeight="1">
      <c r="A17" s="320"/>
      <c r="B17" s="320"/>
      <c r="C17" s="305"/>
      <c r="D17" s="305"/>
      <c r="E17" s="305" t="s">
        <v>184</v>
      </c>
      <c r="F17" s="308" t="s">
        <v>355</v>
      </c>
      <c r="G17" s="309"/>
      <c r="H17" s="312"/>
      <c r="I17" s="312"/>
      <c r="J17" s="312"/>
      <c r="K17" s="312"/>
      <c r="L17" s="305" t="s">
        <v>184</v>
      </c>
      <c r="M17" s="308" t="s">
        <v>355</v>
      </c>
      <c r="N17" s="309"/>
      <c r="O17" s="305"/>
      <c r="P17" s="305"/>
      <c r="Q17" s="305"/>
      <c r="R17" s="162"/>
      <c r="S17" s="304" t="str">
        <f>IF((COUNTIF(T20:U39,"&lt;&gt;0")+AB16+Мероприятия!AY12+'Кред.Задолж.'!G9)=0,"Протокол контроля","Ошибок в отчете: "&amp;COUNTIF(T20:U39,"&lt;&gt;0")+AB16+Мероприятия!AY12+'Кред.Задолж.'!G9)</f>
        <v>Протокол контроля</v>
      </c>
      <c r="T17" s="304"/>
      <c r="U17" s="304"/>
      <c r="V17" s="162"/>
      <c r="W17" s="330" t="str">
        <f>IF(COUNTIF(X20:AB33,"&lt;&gt;0")=0,"Протокол контроля","Ошибок в протоколе: "&amp;COUNTIF(X20:AB33,"&lt;&gt;0"))</f>
        <v>Протокол контроля</v>
      </c>
      <c r="X17" s="330"/>
      <c r="Y17" s="330"/>
      <c r="Z17" s="330"/>
      <c r="AA17" s="330"/>
      <c r="AB17" s="330"/>
    </row>
    <row r="18" spans="1:28" ht="51" customHeight="1">
      <c r="A18" s="320"/>
      <c r="B18" s="320"/>
      <c r="C18" s="305"/>
      <c r="D18" s="305"/>
      <c r="E18" s="305"/>
      <c r="F18" s="235" t="s">
        <v>356</v>
      </c>
      <c r="G18" s="235" t="s">
        <v>357</v>
      </c>
      <c r="H18" s="313"/>
      <c r="I18" s="313"/>
      <c r="J18" s="313"/>
      <c r="K18" s="313"/>
      <c r="L18" s="305"/>
      <c r="M18" s="235" t="s">
        <v>356</v>
      </c>
      <c r="N18" s="235" t="s">
        <v>357</v>
      </c>
      <c r="O18" s="305"/>
      <c r="P18" s="305"/>
      <c r="Q18" s="305"/>
      <c r="R18" s="35"/>
      <c r="S18" s="321" t="s">
        <v>136</v>
      </c>
      <c r="T18" s="321" t="s">
        <v>376</v>
      </c>
      <c r="U18" s="321" t="s">
        <v>375</v>
      </c>
      <c r="V18" s="35"/>
      <c r="W18" s="321" t="s">
        <v>136</v>
      </c>
      <c r="X18" s="321" t="s">
        <v>370</v>
      </c>
      <c r="Y18" s="321" t="s">
        <v>371</v>
      </c>
      <c r="Z18" s="321" t="s">
        <v>373</v>
      </c>
      <c r="AA18" s="321" t="s">
        <v>372</v>
      </c>
      <c r="AB18" s="321" t="s">
        <v>374</v>
      </c>
    </row>
    <row r="19" spans="1:28" ht="12.75">
      <c r="A19" s="43" t="s">
        <v>75</v>
      </c>
      <c r="B19" s="43" t="s">
        <v>11</v>
      </c>
      <c r="C19" s="43">
        <v>1</v>
      </c>
      <c r="D19" s="43">
        <v>2</v>
      </c>
      <c r="E19" s="43">
        <v>3</v>
      </c>
      <c r="F19" s="163">
        <v>4</v>
      </c>
      <c r="G19" s="163">
        <v>5</v>
      </c>
      <c r="H19" s="163">
        <v>6</v>
      </c>
      <c r="I19" s="163">
        <v>7</v>
      </c>
      <c r="J19" s="163">
        <v>8</v>
      </c>
      <c r="K19" s="163">
        <v>9</v>
      </c>
      <c r="L19" s="163">
        <v>10</v>
      </c>
      <c r="M19" s="163">
        <v>11</v>
      </c>
      <c r="N19" s="163">
        <v>12</v>
      </c>
      <c r="O19" s="163">
        <v>13</v>
      </c>
      <c r="P19" s="163">
        <v>14</v>
      </c>
      <c r="Q19" s="163">
        <v>15</v>
      </c>
      <c r="R19" s="35"/>
      <c r="S19" s="321"/>
      <c r="T19" s="321"/>
      <c r="U19" s="321"/>
      <c r="V19" s="35"/>
      <c r="W19" s="321"/>
      <c r="X19" s="321"/>
      <c r="Y19" s="321"/>
      <c r="Z19" s="321"/>
      <c r="AA19" s="321"/>
      <c r="AB19" s="321"/>
    </row>
    <row r="20" spans="1:28" ht="25.5">
      <c r="A20" s="158" t="s">
        <v>362</v>
      </c>
      <c r="B20" s="135" t="s">
        <v>12</v>
      </c>
      <c r="C20" s="167"/>
      <c r="D20" s="61">
        <f>E20+H20+I20+J20</f>
        <v>0</v>
      </c>
      <c r="E20" s="168">
        <f aca="true" t="shared" si="0" ref="E20:J20">E21+E32+E40+E41</f>
        <v>0</v>
      </c>
      <c r="F20" s="168">
        <f>F21+F32</f>
        <v>0</v>
      </c>
      <c r="G20" s="168">
        <f>G21+G32</f>
        <v>0</v>
      </c>
      <c r="H20" s="168">
        <f t="shared" si="0"/>
        <v>0</v>
      </c>
      <c r="I20" s="168">
        <f t="shared" si="0"/>
        <v>0</v>
      </c>
      <c r="J20" s="168">
        <f t="shared" si="0"/>
        <v>0</v>
      </c>
      <c r="K20" s="61">
        <f>L20+O20+P20+Q20</f>
        <v>0</v>
      </c>
      <c r="L20" s="168">
        <f aca="true" t="shared" si="1" ref="L20:Q20">L21+L32+L40+L41</f>
        <v>0</v>
      </c>
      <c r="M20" s="168">
        <f>M21+M32</f>
        <v>0</v>
      </c>
      <c r="N20" s="168">
        <f>N21+N32</f>
        <v>0</v>
      </c>
      <c r="O20" s="168">
        <f t="shared" si="1"/>
        <v>0</v>
      </c>
      <c r="P20" s="168">
        <f t="shared" si="1"/>
        <v>0</v>
      </c>
      <c r="Q20" s="168">
        <f t="shared" si="1"/>
        <v>0</v>
      </c>
      <c r="R20" s="35"/>
      <c r="S20" s="143" t="str">
        <f>"стр."&amp;B20</f>
        <v>стр.100</v>
      </c>
      <c r="T20" s="241">
        <f>IF(E20&gt;=(F20+G20),0,ROUND(E20-(F20+G20),2))</f>
        <v>0</v>
      </c>
      <c r="U20" s="241">
        <f>IF(L20&gt;=(M20+N20),0,ROUND(L20-(M20+N20),2))</f>
        <v>0</v>
      </c>
      <c r="V20" s="35"/>
      <c r="W20" s="233" t="s">
        <v>150</v>
      </c>
      <c r="X20" s="241">
        <f>IF(D21&gt;=(D22+D27),0,ROUND((D21-(D22+D27)),2))</f>
        <v>0</v>
      </c>
      <c r="Y20" s="241">
        <f>IF(D22&gt;=(D23+D24+D25),0,ROUND((D22-(D23+D24+D25)),2))</f>
        <v>0</v>
      </c>
      <c r="Z20" s="241">
        <f>IF(D25&gt;=D26,0,ROUND((D25-D26),2))</f>
        <v>0</v>
      </c>
      <c r="AA20" s="241">
        <f>IF(D27&gt;=(D28+D29+D30),0,ROUND((D27-(D28+D29+D30)),2))</f>
        <v>0</v>
      </c>
      <c r="AB20" s="241">
        <f>IF(D30&gt;=D31,0,ROUND((D30-D31),2))</f>
        <v>0</v>
      </c>
    </row>
    <row r="21" spans="1:28" ht="52.5" customHeight="1">
      <c r="A21" s="157" t="s">
        <v>368</v>
      </c>
      <c r="B21" s="135" t="s">
        <v>148</v>
      </c>
      <c r="C21" s="148" t="s">
        <v>114</v>
      </c>
      <c r="D21" s="61">
        <f>E21+H21+I21+J21</f>
        <v>0</v>
      </c>
      <c r="E21" s="167"/>
      <c r="F21" s="167"/>
      <c r="G21" s="167"/>
      <c r="H21" s="167"/>
      <c r="I21" s="167"/>
      <c r="J21" s="167"/>
      <c r="K21" s="61">
        <f>L21+O21+P21+Q21</f>
        <v>0</v>
      </c>
      <c r="L21" s="167"/>
      <c r="M21" s="167"/>
      <c r="N21" s="167"/>
      <c r="O21" s="167"/>
      <c r="P21" s="167"/>
      <c r="Q21" s="167"/>
      <c r="R21" s="35"/>
      <c r="S21" s="190" t="str">
        <f aca="true" t="shared" si="2" ref="S21:S39">"стр."&amp;B21</f>
        <v>стр.200</v>
      </c>
      <c r="T21" s="241">
        <f aca="true" t="shared" si="3" ref="T21:T39">IF(E21&gt;=(F21+G21),0,ROUND(E21-(F21+G21),2))</f>
        <v>0</v>
      </c>
      <c r="U21" s="241">
        <f aca="true" t="shared" si="4" ref="U21:U39">IF(L21&gt;=(M21+N21),0,ROUND(L21-(M21+N21),2))</f>
        <v>0</v>
      </c>
      <c r="V21" s="35"/>
      <c r="W21" s="233" t="s">
        <v>151</v>
      </c>
      <c r="X21" s="241">
        <f>IF(E21&gt;=(E22+E27),0,ROUND((E21-(E22+E27)),2))</f>
        <v>0</v>
      </c>
      <c r="Y21" s="241">
        <f>IF(E22&gt;=(E23+E24+E25),0,ROUND((E22-(E23+E24+E25)),2))</f>
        <v>0</v>
      </c>
      <c r="Z21" s="241">
        <f>IF(E25&gt;=E26,0,ROUND((E25-E26),2))</f>
        <v>0</v>
      </c>
      <c r="AA21" s="241">
        <f>IF(E27&gt;=(E28+E29+E30),0,ROUND((E27-(E28+E29+E30)),2))</f>
        <v>0</v>
      </c>
      <c r="AB21" s="241">
        <f>IF(E30&gt;=E31,0,ROUND((E30-E31),2))</f>
        <v>0</v>
      </c>
    </row>
    <row r="22" spans="1:28" ht="51">
      <c r="A22" s="201" t="s">
        <v>363</v>
      </c>
      <c r="B22" s="60" t="s">
        <v>149</v>
      </c>
      <c r="C22" s="198" t="s">
        <v>114</v>
      </c>
      <c r="D22" s="227">
        <f aca="true" t="shared" si="5" ref="D22:D30">E22+H22+I22+J22</f>
        <v>0</v>
      </c>
      <c r="E22" s="237"/>
      <c r="F22" s="237"/>
      <c r="G22" s="237"/>
      <c r="H22" s="237"/>
      <c r="I22" s="237"/>
      <c r="J22" s="237"/>
      <c r="K22" s="227">
        <f aca="true" t="shared" si="6" ref="K22:K30">L22+O22+P22+Q22</f>
        <v>0</v>
      </c>
      <c r="L22" s="237"/>
      <c r="M22" s="237"/>
      <c r="N22" s="237"/>
      <c r="O22" s="237"/>
      <c r="P22" s="237"/>
      <c r="Q22" s="237"/>
      <c r="R22" s="35"/>
      <c r="S22" s="190" t="str">
        <f t="shared" si="2"/>
        <v>стр.300</v>
      </c>
      <c r="T22" s="241">
        <f t="shared" si="3"/>
        <v>0</v>
      </c>
      <c r="U22" s="241">
        <f t="shared" si="4"/>
        <v>0</v>
      </c>
      <c r="V22" s="35"/>
      <c r="W22" s="233" t="s">
        <v>144</v>
      </c>
      <c r="X22" s="241">
        <f>IF(F21&gt;=(F22+F27),0,ROUND((F21-(F22+F27)),2))</f>
        <v>0</v>
      </c>
      <c r="Y22" s="241">
        <f>IF(F22&gt;=(F23+F24+F25),0,ROUND((F22-(F23+F24+F25)),2))</f>
        <v>0</v>
      </c>
      <c r="Z22" s="241">
        <f>IF(F25&gt;=F26,0,ROUND((F25-F26),2))</f>
        <v>0</v>
      </c>
      <c r="AA22" s="241">
        <f>IF(F27&gt;=(F28+F29+F30),0,ROUND((F27-(F28+F29+F30)),2))</f>
        <v>0</v>
      </c>
      <c r="AB22" s="241">
        <f>IF(F30&gt;=F31,0,ROUND((F30-F31),2))</f>
        <v>0</v>
      </c>
    </row>
    <row r="23" spans="1:28" ht="12.75">
      <c r="A23" s="238" t="s">
        <v>364</v>
      </c>
      <c r="B23" s="60" t="s">
        <v>168</v>
      </c>
      <c r="C23" s="198" t="s">
        <v>114</v>
      </c>
      <c r="D23" s="227">
        <f t="shared" si="5"/>
        <v>0</v>
      </c>
      <c r="E23" s="237"/>
      <c r="F23" s="237"/>
      <c r="G23" s="237"/>
      <c r="H23" s="237"/>
      <c r="I23" s="237"/>
      <c r="J23" s="237"/>
      <c r="K23" s="227">
        <f t="shared" si="6"/>
        <v>0</v>
      </c>
      <c r="L23" s="237"/>
      <c r="M23" s="237"/>
      <c r="N23" s="237"/>
      <c r="O23" s="237"/>
      <c r="P23" s="237"/>
      <c r="Q23" s="237"/>
      <c r="R23" s="35"/>
      <c r="S23" s="190" t="str">
        <f t="shared" si="2"/>
        <v>стр.310</v>
      </c>
      <c r="T23" s="241">
        <f t="shared" si="3"/>
        <v>0</v>
      </c>
      <c r="U23" s="241">
        <f t="shared" si="4"/>
        <v>0</v>
      </c>
      <c r="V23" s="35"/>
      <c r="W23" s="233" t="s">
        <v>145</v>
      </c>
      <c r="X23" s="241">
        <f>IF(G21&gt;=(G22+G27),0,ROUND((G21-(G22+G27)),2))</f>
        <v>0</v>
      </c>
      <c r="Y23" s="241">
        <f>IF(G22&gt;=(G23+G24+G25),0,ROUND((G22-(G23+G24+G25)),2))</f>
        <v>0</v>
      </c>
      <c r="Z23" s="241">
        <f>IF(G25&gt;=G26,0,ROUND((G25-G26),2))</f>
        <v>0</v>
      </c>
      <c r="AA23" s="241">
        <f>IF(G27&gt;=(G28+G29+G30),0,ROUND((G27-(G28+G29+G30)),2))</f>
        <v>0</v>
      </c>
      <c r="AB23" s="241">
        <f>IF(G30&gt;=G31,0,ROUND((G30-G31),2))</f>
        <v>0</v>
      </c>
    </row>
    <row r="24" spans="1:28" ht="41.25" customHeight="1">
      <c r="A24" s="238" t="s">
        <v>158</v>
      </c>
      <c r="B24" s="60" t="s">
        <v>169</v>
      </c>
      <c r="C24" s="198" t="s">
        <v>114</v>
      </c>
      <c r="D24" s="227">
        <f t="shared" si="5"/>
        <v>0</v>
      </c>
      <c r="E24" s="237"/>
      <c r="F24" s="237"/>
      <c r="G24" s="237"/>
      <c r="H24" s="237"/>
      <c r="I24" s="237"/>
      <c r="J24" s="237"/>
      <c r="K24" s="227">
        <f t="shared" si="6"/>
        <v>0</v>
      </c>
      <c r="L24" s="237"/>
      <c r="M24" s="237"/>
      <c r="N24" s="237"/>
      <c r="O24" s="237"/>
      <c r="P24" s="237"/>
      <c r="Q24" s="237"/>
      <c r="R24" s="35"/>
      <c r="S24" s="190" t="str">
        <f t="shared" si="2"/>
        <v>стр.320</v>
      </c>
      <c r="T24" s="241">
        <f t="shared" si="3"/>
        <v>0</v>
      </c>
      <c r="U24" s="241">
        <f t="shared" si="4"/>
        <v>0</v>
      </c>
      <c r="V24" s="35"/>
      <c r="W24" s="233" t="s">
        <v>146</v>
      </c>
      <c r="X24" s="241">
        <f>IF(H21&gt;=(H22+H27),0,ROUND((H21-(H22+H27)),2))</f>
        <v>0</v>
      </c>
      <c r="Y24" s="241">
        <f>IF(H22&gt;=(H23+H24+H25),0,ROUND((H22-(H23+H24+H25)),2))</f>
        <v>0</v>
      </c>
      <c r="Z24" s="241">
        <f>IF(H25&gt;=H26,0,ROUND((H25-H26),2))</f>
        <v>0</v>
      </c>
      <c r="AA24" s="241">
        <f>IF(H27&gt;=(H28+H29+H30),0,ROUND((H27-(H28+H29+H30)),2))</f>
        <v>0</v>
      </c>
      <c r="AB24" s="241">
        <f>IF(H30&gt;=H31,0,ROUND((H30-H31),2))</f>
        <v>0</v>
      </c>
    </row>
    <row r="25" spans="1:28" ht="38.25">
      <c r="A25" s="239" t="s">
        <v>365</v>
      </c>
      <c r="B25" s="60" t="s">
        <v>170</v>
      </c>
      <c r="C25" s="198" t="s">
        <v>114</v>
      </c>
      <c r="D25" s="227">
        <f t="shared" si="5"/>
        <v>0</v>
      </c>
      <c r="E25" s="237"/>
      <c r="F25" s="237"/>
      <c r="G25" s="237"/>
      <c r="H25" s="237"/>
      <c r="I25" s="237"/>
      <c r="J25" s="237"/>
      <c r="K25" s="227">
        <f t="shared" si="6"/>
        <v>0</v>
      </c>
      <c r="L25" s="237"/>
      <c r="M25" s="237"/>
      <c r="N25" s="237"/>
      <c r="O25" s="237"/>
      <c r="P25" s="237"/>
      <c r="Q25" s="237"/>
      <c r="R25" s="35"/>
      <c r="S25" s="190" t="str">
        <f t="shared" si="2"/>
        <v>стр.330</v>
      </c>
      <c r="T25" s="241">
        <f t="shared" si="3"/>
        <v>0</v>
      </c>
      <c r="U25" s="241">
        <f t="shared" si="4"/>
        <v>0</v>
      </c>
      <c r="V25" s="35"/>
      <c r="W25" s="233" t="s">
        <v>147</v>
      </c>
      <c r="X25" s="241">
        <f>IF(I21&gt;=(I22+I27),0,ROUND((I21-(I22+I27)),2))</f>
        <v>0</v>
      </c>
      <c r="Y25" s="241">
        <f>IF(I22&gt;=(I23+I24+I25),0,ROUND((I22-(I23+I24+I25)),2))</f>
        <v>0</v>
      </c>
      <c r="Z25" s="241">
        <f>IF(I25&gt;=I26,0,ROUND((I25-I26),2))</f>
        <v>0</v>
      </c>
      <c r="AA25" s="241">
        <f>IF(I27&gt;=(I28+I29+I30),0,ROUND((I27-(I28+I29+I30)),2))</f>
        <v>0</v>
      </c>
      <c r="AB25" s="241">
        <f>IF(I30&gt;=I31,0,ROUND((I30-I31),2))</f>
        <v>0</v>
      </c>
    </row>
    <row r="26" spans="1:28" ht="25.5">
      <c r="A26" s="202" t="s">
        <v>366</v>
      </c>
      <c r="B26" s="60" t="s">
        <v>171</v>
      </c>
      <c r="C26" s="198" t="s">
        <v>114</v>
      </c>
      <c r="D26" s="227">
        <f t="shared" si="5"/>
        <v>0</v>
      </c>
      <c r="E26" s="237"/>
      <c r="F26" s="237"/>
      <c r="G26" s="237"/>
      <c r="H26" s="237"/>
      <c r="I26" s="237"/>
      <c r="J26" s="237"/>
      <c r="K26" s="227">
        <f t="shared" si="6"/>
        <v>0</v>
      </c>
      <c r="L26" s="237"/>
      <c r="M26" s="237"/>
      <c r="N26" s="237"/>
      <c r="O26" s="237"/>
      <c r="P26" s="237"/>
      <c r="Q26" s="237"/>
      <c r="R26" s="35"/>
      <c r="S26" s="190" t="str">
        <f t="shared" si="2"/>
        <v>стр.331</v>
      </c>
      <c r="T26" s="241">
        <f t="shared" si="3"/>
        <v>0</v>
      </c>
      <c r="U26" s="241">
        <f t="shared" si="4"/>
        <v>0</v>
      </c>
      <c r="V26" s="35"/>
      <c r="W26" s="233" t="s">
        <v>31</v>
      </c>
      <c r="X26" s="241">
        <f>IF(J21&gt;=(J22+J27),0,ROUND((J21-(J22+J27)),2))</f>
        <v>0</v>
      </c>
      <c r="Y26" s="241">
        <f>IF(J22&gt;=(J23+J24+J25),0,ROUND((J22-(J23+J24+J25)),2))</f>
        <v>0</v>
      </c>
      <c r="Z26" s="241">
        <f>IF(J25&gt;=J26,0,ROUND((J25-J26),2))</f>
        <v>0</v>
      </c>
      <c r="AA26" s="241">
        <f>IF(J27&gt;=(J28+J29+J30),0,ROUND((J27-(J28+J29+J30)),2))</f>
        <v>0</v>
      </c>
      <c r="AB26" s="241">
        <f>IF(J30&gt;=J31,0,ROUND((J30-J31),2))</f>
        <v>0</v>
      </c>
    </row>
    <row r="27" spans="1:28" ht="51">
      <c r="A27" s="203" t="s">
        <v>367</v>
      </c>
      <c r="B27" s="60" t="s">
        <v>166</v>
      </c>
      <c r="C27" s="198" t="s">
        <v>114</v>
      </c>
      <c r="D27" s="227">
        <f t="shared" si="5"/>
        <v>0</v>
      </c>
      <c r="E27" s="237"/>
      <c r="F27" s="237"/>
      <c r="G27" s="237"/>
      <c r="H27" s="237"/>
      <c r="I27" s="237"/>
      <c r="J27" s="237"/>
      <c r="K27" s="227">
        <f t="shared" si="6"/>
        <v>0</v>
      </c>
      <c r="L27" s="237"/>
      <c r="M27" s="237"/>
      <c r="N27" s="237"/>
      <c r="O27" s="237"/>
      <c r="P27" s="237"/>
      <c r="Q27" s="237"/>
      <c r="R27" s="35"/>
      <c r="S27" s="190" t="str">
        <f t="shared" si="2"/>
        <v>стр.400</v>
      </c>
      <c r="T27" s="241">
        <f t="shared" si="3"/>
        <v>0</v>
      </c>
      <c r="U27" s="241">
        <f t="shared" si="4"/>
        <v>0</v>
      </c>
      <c r="V27" s="35"/>
      <c r="W27" s="233" t="s">
        <v>32</v>
      </c>
      <c r="X27" s="241">
        <f>IF(K21&gt;=(K22+K27),0,ROUND((K21-(K22+K27)),2))</f>
        <v>0</v>
      </c>
      <c r="Y27" s="241">
        <f>IF(K22&gt;=(K23+K24+K25),0,ROUND((K22-(K23+K24+K25)),2))</f>
        <v>0</v>
      </c>
      <c r="Z27" s="241">
        <f>IF(K25&gt;=K26,0,ROUND((K25-K26),2))</f>
        <v>0</v>
      </c>
      <c r="AA27" s="241">
        <f>IF(K27&gt;=(K28+K29+K30),0,ROUND((K27-(K28+K29+K30)),2))</f>
        <v>0</v>
      </c>
      <c r="AB27" s="241">
        <f>IF(K30&gt;=K31,0,ROUND((K30-K31),2))</f>
        <v>0</v>
      </c>
    </row>
    <row r="28" spans="1:28" ht="12.75">
      <c r="A28" s="238" t="s">
        <v>364</v>
      </c>
      <c r="B28" s="165" t="s">
        <v>172</v>
      </c>
      <c r="C28" s="198" t="s">
        <v>114</v>
      </c>
      <c r="D28" s="227">
        <f t="shared" si="5"/>
        <v>0</v>
      </c>
      <c r="E28" s="237"/>
      <c r="F28" s="237"/>
      <c r="G28" s="237"/>
      <c r="H28" s="237"/>
      <c r="I28" s="237"/>
      <c r="J28" s="237"/>
      <c r="K28" s="227">
        <f t="shared" si="6"/>
        <v>0</v>
      </c>
      <c r="L28" s="237"/>
      <c r="M28" s="237"/>
      <c r="N28" s="237"/>
      <c r="O28" s="237"/>
      <c r="P28" s="237"/>
      <c r="Q28" s="237"/>
      <c r="R28" s="162"/>
      <c r="S28" s="190" t="str">
        <f t="shared" si="2"/>
        <v>стр.410</v>
      </c>
      <c r="T28" s="241">
        <f t="shared" si="3"/>
        <v>0</v>
      </c>
      <c r="U28" s="241">
        <f t="shared" si="4"/>
        <v>0</v>
      </c>
      <c r="V28" s="162"/>
      <c r="W28" s="233" t="s">
        <v>33</v>
      </c>
      <c r="X28" s="241">
        <f>IF(L21&gt;=(L22+L27),0,ROUND((L21-(L22+L27)),2))</f>
        <v>0</v>
      </c>
      <c r="Y28" s="241">
        <f>IF(L22&gt;=(L23+L24+L25),0,ROUND((L22-(L23+L24+L25)),2))</f>
        <v>0</v>
      </c>
      <c r="Z28" s="241">
        <f>IF(L25&gt;=L26,0,ROUND((L25-L26),2))</f>
        <v>0</v>
      </c>
      <c r="AA28" s="241">
        <f>IF(L27&gt;=(L28+L29+L30),0,ROUND((L27-(L28+L29+L30)),2))</f>
        <v>0</v>
      </c>
      <c r="AB28" s="241">
        <f>IF(L30&gt;=L31,0,ROUND((L30-L31),2))</f>
        <v>0</v>
      </c>
    </row>
    <row r="29" spans="1:28" ht="38.25">
      <c r="A29" s="238" t="s">
        <v>158</v>
      </c>
      <c r="B29" s="165" t="s">
        <v>173</v>
      </c>
      <c r="C29" s="198" t="s">
        <v>114</v>
      </c>
      <c r="D29" s="227">
        <f t="shared" si="5"/>
        <v>0</v>
      </c>
      <c r="E29" s="237"/>
      <c r="F29" s="237"/>
      <c r="G29" s="237"/>
      <c r="H29" s="237"/>
      <c r="I29" s="237"/>
      <c r="J29" s="237"/>
      <c r="K29" s="227">
        <f t="shared" si="6"/>
        <v>0</v>
      </c>
      <c r="L29" s="237"/>
      <c r="M29" s="237"/>
      <c r="N29" s="237"/>
      <c r="O29" s="237"/>
      <c r="P29" s="237"/>
      <c r="Q29" s="237"/>
      <c r="R29" s="162"/>
      <c r="S29" s="190" t="str">
        <f t="shared" si="2"/>
        <v>стр.420</v>
      </c>
      <c r="T29" s="241">
        <f t="shared" si="3"/>
        <v>0</v>
      </c>
      <c r="U29" s="241">
        <f t="shared" si="4"/>
        <v>0</v>
      </c>
      <c r="V29" s="162"/>
      <c r="W29" s="233" t="s">
        <v>34</v>
      </c>
      <c r="X29" s="241">
        <f>IF(M21&gt;=(M22+M27),0,ROUND((M21-(M22+M27)),2))</f>
        <v>0</v>
      </c>
      <c r="Y29" s="241">
        <f>IF(M22&gt;=(M23+M24+M25),0,ROUND((M22-(M23+M24+M25)),2))</f>
        <v>0</v>
      </c>
      <c r="Z29" s="241">
        <f>IF(M25&gt;=M26,0,ROUND((M25-M26),2))</f>
        <v>0</v>
      </c>
      <c r="AA29" s="241">
        <f>IF(M27&gt;=(M28+M29+M30),0,ROUND((M27-(M28+M29+M30)),2))</f>
        <v>0</v>
      </c>
      <c r="AB29" s="241">
        <f>IF(M30&gt;=M31,0,ROUND((M30-M31),2))</f>
        <v>0</v>
      </c>
    </row>
    <row r="30" spans="1:28" ht="38.25">
      <c r="A30" s="239" t="s">
        <v>365</v>
      </c>
      <c r="B30" s="165" t="s">
        <v>174</v>
      </c>
      <c r="C30" s="198" t="s">
        <v>114</v>
      </c>
      <c r="D30" s="227">
        <f t="shared" si="5"/>
        <v>0</v>
      </c>
      <c r="E30" s="237"/>
      <c r="F30" s="237"/>
      <c r="G30" s="237"/>
      <c r="H30" s="237"/>
      <c r="I30" s="237"/>
      <c r="J30" s="237"/>
      <c r="K30" s="227">
        <f t="shared" si="6"/>
        <v>0</v>
      </c>
      <c r="L30" s="237"/>
      <c r="M30" s="237"/>
      <c r="N30" s="237"/>
      <c r="O30" s="237"/>
      <c r="P30" s="237"/>
      <c r="Q30" s="237"/>
      <c r="R30" s="162"/>
      <c r="S30" s="190" t="str">
        <f t="shared" si="2"/>
        <v>стр.430</v>
      </c>
      <c r="T30" s="241">
        <f t="shared" si="3"/>
        <v>0</v>
      </c>
      <c r="U30" s="241">
        <f t="shared" si="4"/>
        <v>0</v>
      </c>
      <c r="V30" s="162"/>
      <c r="W30" s="233" t="s">
        <v>35</v>
      </c>
      <c r="X30" s="241">
        <f>IF(N21&gt;=(N22+N27),0,ROUND((N21-(N22+N27)),2))</f>
        <v>0</v>
      </c>
      <c r="Y30" s="241">
        <f>IF(N22&gt;=(N23+N24+N25),0,ROUND((N22-(N23+N24+N25)),2))</f>
        <v>0</v>
      </c>
      <c r="Z30" s="241">
        <f>IF(N25&gt;=N26,0,ROUND((N25-N26),2))</f>
        <v>0</v>
      </c>
      <c r="AA30" s="241">
        <f>IF(N27&gt;=(N28+N29+N30),0,ROUND((N27-(N28+N29+N30)),2))</f>
        <v>0</v>
      </c>
      <c r="AB30" s="241">
        <f>IF(N30&gt;=N31,0,ROUND((N30-N31),2))</f>
        <v>0</v>
      </c>
    </row>
    <row r="31" spans="1:28" ht="25.5">
      <c r="A31" s="202" t="s">
        <v>366</v>
      </c>
      <c r="B31" s="60" t="s">
        <v>175</v>
      </c>
      <c r="C31" s="198" t="s">
        <v>114</v>
      </c>
      <c r="D31" s="227">
        <f>E31+H31+I31+J31</f>
        <v>0</v>
      </c>
      <c r="E31" s="237"/>
      <c r="F31" s="237"/>
      <c r="G31" s="237"/>
      <c r="H31" s="237"/>
      <c r="I31" s="237"/>
      <c r="J31" s="237"/>
      <c r="K31" s="227">
        <f>L31+O31+P31+Q31</f>
        <v>0</v>
      </c>
      <c r="L31" s="237"/>
      <c r="M31" s="237"/>
      <c r="N31" s="237"/>
      <c r="O31" s="237"/>
      <c r="P31" s="237"/>
      <c r="Q31" s="237"/>
      <c r="R31" s="35"/>
      <c r="S31" s="190" t="str">
        <f t="shared" si="2"/>
        <v>стр.431</v>
      </c>
      <c r="T31" s="241">
        <f t="shared" si="3"/>
        <v>0</v>
      </c>
      <c r="U31" s="241">
        <f t="shared" si="4"/>
        <v>0</v>
      </c>
      <c r="V31" s="35"/>
      <c r="W31" s="233" t="s">
        <v>36</v>
      </c>
      <c r="X31" s="241">
        <f>IF(O21&gt;=(O22+O27),0,ROUND((O21-(O22+O27)),2))</f>
        <v>0</v>
      </c>
      <c r="Y31" s="241">
        <f>IF(O22&gt;=(O23+O24+O25),0,ROUND((O22-(O23+O24+O25)),2))</f>
        <v>0</v>
      </c>
      <c r="Z31" s="241">
        <f>IF(O25&gt;=O26,0,ROUND((O25-O26),2))</f>
        <v>0</v>
      </c>
      <c r="AA31" s="241">
        <f>IF(O27&gt;=(O28+O29+O30),0,ROUND((O27-(O28+O29+O30)),2))</f>
        <v>0</v>
      </c>
      <c r="AB31" s="241">
        <f>IF(O30&gt;=O31,0,ROUND((O30-O31),2))</f>
        <v>0</v>
      </c>
    </row>
    <row r="32" spans="1:28" ht="25.5">
      <c r="A32" s="157" t="s">
        <v>369</v>
      </c>
      <c r="B32" s="135" t="s">
        <v>167</v>
      </c>
      <c r="C32" s="148" t="s">
        <v>114</v>
      </c>
      <c r="D32" s="61">
        <f>E32+H32+I32+J32</f>
        <v>0</v>
      </c>
      <c r="E32" s="136">
        <f aca="true" t="shared" si="7" ref="E32:J32">SUM(E33:E39)</f>
        <v>0</v>
      </c>
      <c r="F32" s="136">
        <f t="shared" si="7"/>
        <v>0</v>
      </c>
      <c r="G32" s="136">
        <f t="shared" si="7"/>
        <v>0</v>
      </c>
      <c r="H32" s="136">
        <f t="shared" si="7"/>
        <v>0</v>
      </c>
      <c r="I32" s="136">
        <f t="shared" si="7"/>
        <v>0</v>
      </c>
      <c r="J32" s="136">
        <f t="shared" si="7"/>
        <v>0</v>
      </c>
      <c r="K32" s="61">
        <f>L32+O32+P32+Q32</f>
        <v>0</v>
      </c>
      <c r="L32" s="136">
        <f aca="true" t="shared" si="8" ref="L32:Q32">SUM(L33:L39)</f>
        <v>0</v>
      </c>
      <c r="M32" s="136">
        <f t="shared" si="8"/>
        <v>0</v>
      </c>
      <c r="N32" s="136">
        <f t="shared" si="8"/>
        <v>0</v>
      </c>
      <c r="O32" s="136">
        <f t="shared" si="8"/>
        <v>0</v>
      </c>
      <c r="P32" s="136">
        <f t="shared" si="8"/>
        <v>0</v>
      </c>
      <c r="Q32" s="136">
        <f t="shared" si="8"/>
        <v>0</v>
      </c>
      <c r="R32" s="35"/>
      <c r="S32" s="190" t="str">
        <f t="shared" si="2"/>
        <v>стр.500</v>
      </c>
      <c r="T32" s="241">
        <f t="shared" si="3"/>
        <v>0</v>
      </c>
      <c r="U32" s="241">
        <f t="shared" si="4"/>
        <v>0</v>
      </c>
      <c r="V32" s="35"/>
      <c r="W32" s="233" t="s">
        <v>152</v>
      </c>
      <c r="X32" s="241">
        <f>IF(P21&gt;=(P22+P27),0,ROUND((P21-(P22+P27)),2))</f>
        <v>0</v>
      </c>
      <c r="Y32" s="241">
        <f>IF(P22&gt;=(P23+P24+P25),0,ROUND((P22-(P23+P24+P25)),2))</f>
        <v>0</v>
      </c>
      <c r="Z32" s="241">
        <f>IF(P25&gt;=P26,0,ROUND((P25-P26),2))</f>
        <v>0</v>
      </c>
      <c r="AA32" s="241">
        <f>IF(P27&gt;=(P28+P29+P30),0,ROUND((P27-(P28+P29+P30)),2))</f>
        <v>0</v>
      </c>
      <c r="AB32" s="241">
        <f>IF(P30&gt;=P31,0,ROUND((P30-P31),2))</f>
        <v>0</v>
      </c>
    </row>
    <row r="33" spans="1:28" ht="12.75">
      <c r="A33" s="201" t="s">
        <v>360</v>
      </c>
      <c r="B33" s="165" t="s">
        <v>176</v>
      </c>
      <c r="C33" s="198" t="s">
        <v>114</v>
      </c>
      <c r="D33" s="166">
        <f aca="true" t="shared" si="9" ref="D33:D41">E33+H33+I33+J33</f>
        <v>0</v>
      </c>
      <c r="E33" s="226">
        <f>Мероприятия!H17</f>
        <v>0</v>
      </c>
      <c r="F33" s="226">
        <f>Мероприятия!J17</f>
        <v>0</v>
      </c>
      <c r="G33" s="226">
        <f>Мероприятия!L17</f>
        <v>0</v>
      </c>
      <c r="H33" s="226">
        <f>Мероприятия!N17</f>
        <v>0</v>
      </c>
      <c r="I33" s="226">
        <f>Мероприятия!R17</f>
        <v>0</v>
      </c>
      <c r="J33" s="226">
        <f>Мероприятия!T17</f>
        <v>0</v>
      </c>
      <c r="K33" s="166">
        <f aca="true" t="shared" si="10" ref="K33:K41">L33+O33+P33+Q33</f>
        <v>0</v>
      </c>
      <c r="L33" s="226">
        <f>Мероприятия!Y17</f>
        <v>0</v>
      </c>
      <c r="M33" s="226">
        <f>Мероприятия!AA17</f>
        <v>0</v>
      </c>
      <c r="N33" s="226">
        <f>Мероприятия!AC17</f>
        <v>0</v>
      </c>
      <c r="O33" s="226">
        <f>Мероприятия!AE17</f>
        <v>0</v>
      </c>
      <c r="P33" s="226">
        <f>Мероприятия!AI17</f>
        <v>0</v>
      </c>
      <c r="Q33" s="226">
        <f>Мероприятия!AK17</f>
        <v>0</v>
      </c>
      <c r="R33" s="162"/>
      <c r="S33" s="190" t="str">
        <f t="shared" si="2"/>
        <v>стр.510</v>
      </c>
      <c r="T33" s="241">
        <f t="shared" si="3"/>
        <v>0</v>
      </c>
      <c r="U33" s="241">
        <f t="shared" si="4"/>
        <v>0</v>
      </c>
      <c r="V33" s="162"/>
      <c r="W33" s="233" t="s">
        <v>153</v>
      </c>
      <c r="X33" s="241">
        <f>IF(Q21&gt;=(Q22+Q27),0,ROUND((Q21-(Q22+Q27)),2))</f>
        <v>0</v>
      </c>
      <c r="Y33" s="241">
        <f>IF(Q22&gt;=(Q23+Q24+Q25),0,ROUND((Q22-(Q23+Q24+Q25)),2))</f>
        <v>0</v>
      </c>
      <c r="Z33" s="241">
        <f>IF(Q25&gt;=Q26,0,ROUND((Q25-Q26),2))</f>
        <v>0</v>
      </c>
      <c r="AA33" s="241">
        <f>IF(Q27&gt;=(Q28+Q29+Q30),0,ROUND((Q27-(Q28+Q29+Q30)),2))</f>
        <v>0</v>
      </c>
      <c r="AB33" s="241">
        <f>IF(Q30&gt;=Q31,0,ROUND((Q30-Q31),2))</f>
        <v>0</v>
      </c>
    </row>
    <row r="34" spans="1:28" ht="12.75">
      <c r="A34" s="201" t="s">
        <v>159</v>
      </c>
      <c r="B34" s="165" t="s">
        <v>177</v>
      </c>
      <c r="C34" s="198" t="s">
        <v>114</v>
      </c>
      <c r="D34" s="166">
        <f t="shared" si="9"/>
        <v>0</v>
      </c>
      <c r="E34" s="226">
        <f>Мероприятия!H53</f>
        <v>0</v>
      </c>
      <c r="F34" s="226">
        <f>Мероприятия!J53</f>
        <v>0</v>
      </c>
      <c r="G34" s="226">
        <f>Мероприятия!L53</f>
        <v>0</v>
      </c>
      <c r="H34" s="226">
        <f>Мероприятия!N53</f>
        <v>0</v>
      </c>
      <c r="I34" s="226">
        <f>Мероприятия!R53</f>
        <v>0</v>
      </c>
      <c r="J34" s="226">
        <f>Мероприятия!T53</f>
        <v>0</v>
      </c>
      <c r="K34" s="166">
        <f t="shared" si="10"/>
        <v>0</v>
      </c>
      <c r="L34" s="226">
        <f>Мероприятия!Y53</f>
        <v>0</v>
      </c>
      <c r="M34" s="226">
        <f>Мероприятия!AA53</f>
        <v>0</v>
      </c>
      <c r="N34" s="226">
        <f>Мероприятия!AC53</f>
        <v>0</v>
      </c>
      <c r="O34" s="226">
        <f>Мероприятия!AE53</f>
        <v>0</v>
      </c>
      <c r="P34" s="226">
        <f>Мероприятия!AI53</f>
        <v>0</v>
      </c>
      <c r="Q34" s="226">
        <f>Мероприятия!AK53</f>
        <v>0</v>
      </c>
      <c r="R34" s="162"/>
      <c r="S34" s="190" t="str">
        <f t="shared" si="2"/>
        <v>стр.520</v>
      </c>
      <c r="T34" s="241">
        <f t="shared" si="3"/>
        <v>0</v>
      </c>
      <c r="U34" s="241">
        <f t="shared" si="4"/>
        <v>0</v>
      </c>
      <c r="V34" s="162"/>
      <c r="W34" s="162"/>
      <c r="X34" s="162"/>
      <c r="Y34" s="162"/>
      <c r="Z34" s="162"/>
      <c r="AA34" s="162"/>
      <c r="AB34" s="162"/>
    </row>
    <row r="35" spans="1:28" ht="51">
      <c r="A35" s="201" t="s">
        <v>163</v>
      </c>
      <c r="B35" s="165" t="s">
        <v>178</v>
      </c>
      <c r="C35" s="198" t="s">
        <v>114</v>
      </c>
      <c r="D35" s="166">
        <f t="shared" si="9"/>
        <v>0</v>
      </c>
      <c r="E35" s="226">
        <f>Мероприятия!H78+Мероприятия!H138+Мероприятия!H195</f>
        <v>0</v>
      </c>
      <c r="F35" s="226">
        <f>Мероприятия!J78</f>
        <v>0</v>
      </c>
      <c r="G35" s="226">
        <f>Мероприятия!L78</f>
        <v>0</v>
      </c>
      <c r="H35" s="226">
        <f>Мероприятия!N78+Мероприятия!N138+Мероприятия!N195</f>
        <v>0</v>
      </c>
      <c r="I35" s="226">
        <f>Мероприятия!R78+Мероприятия!R138+Мероприятия!R195</f>
        <v>0</v>
      </c>
      <c r="J35" s="226">
        <f>Мероприятия!T78+Мероприятия!T138+Мероприятия!T195</f>
        <v>0</v>
      </c>
      <c r="K35" s="166">
        <f t="shared" si="10"/>
        <v>0</v>
      </c>
      <c r="L35" s="226">
        <f>Мероприятия!Y78+Мероприятия!Y138+Мероприятия!Y195</f>
        <v>0</v>
      </c>
      <c r="M35" s="226">
        <f>Мероприятия!AA78</f>
        <v>0</v>
      </c>
      <c r="N35" s="226">
        <f>Мероприятия!AC78</f>
        <v>0</v>
      </c>
      <c r="O35" s="226">
        <f>Мероприятия!AE78+Мероприятия!AE138+Мероприятия!AE195</f>
        <v>0</v>
      </c>
      <c r="P35" s="226">
        <f>Мероприятия!AI78+Мероприятия!AI138+Мероприятия!AI195</f>
        <v>0</v>
      </c>
      <c r="Q35" s="226">
        <f>Мероприятия!AK78+Мероприятия!AK138+Мероприятия!AK195</f>
        <v>0</v>
      </c>
      <c r="R35" s="162"/>
      <c r="S35" s="233" t="str">
        <f t="shared" si="2"/>
        <v>стр.530</v>
      </c>
      <c r="T35" s="241">
        <f t="shared" si="3"/>
        <v>0</v>
      </c>
      <c r="U35" s="241">
        <f t="shared" si="4"/>
        <v>0</v>
      </c>
      <c r="V35" s="162"/>
      <c r="W35" s="217"/>
      <c r="X35" s="217"/>
      <c r="Y35" s="217"/>
      <c r="Z35" s="217"/>
      <c r="AA35" s="217"/>
      <c r="AB35" s="217"/>
    </row>
    <row r="36" spans="1:28" ht="25.5">
      <c r="A36" s="201" t="s">
        <v>160</v>
      </c>
      <c r="B36" s="165" t="s">
        <v>179</v>
      </c>
      <c r="C36" s="198" t="s">
        <v>114</v>
      </c>
      <c r="D36" s="166">
        <f t="shared" si="9"/>
        <v>0</v>
      </c>
      <c r="E36" s="226">
        <f>Мероприятия!H102</f>
        <v>0</v>
      </c>
      <c r="F36" s="226">
        <f>Мероприятия!J102</f>
        <v>0</v>
      </c>
      <c r="G36" s="226">
        <f>Мероприятия!L102</f>
        <v>0</v>
      </c>
      <c r="H36" s="226">
        <f>Мероприятия!N102</f>
        <v>0</v>
      </c>
      <c r="I36" s="226">
        <f>Мероприятия!R102</f>
        <v>0</v>
      </c>
      <c r="J36" s="226">
        <f>Мероприятия!T102</f>
        <v>0</v>
      </c>
      <c r="K36" s="166">
        <f t="shared" si="10"/>
        <v>0</v>
      </c>
      <c r="L36" s="226">
        <f>Мероприятия!Y102</f>
        <v>0</v>
      </c>
      <c r="M36" s="226">
        <f>Мероприятия!AA102</f>
        <v>0</v>
      </c>
      <c r="N36" s="226">
        <f>Мероприятия!AC102</f>
        <v>0</v>
      </c>
      <c r="O36" s="226">
        <f>Мероприятия!AE102</f>
        <v>0</v>
      </c>
      <c r="P36" s="226">
        <f>Мероприятия!AI102</f>
        <v>0</v>
      </c>
      <c r="Q36" s="226">
        <f>Мероприятия!AK102</f>
        <v>0</v>
      </c>
      <c r="R36" s="162"/>
      <c r="S36" s="233" t="str">
        <f t="shared" si="2"/>
        <v>стр.540</v>
      </c>
      <c r="T36" s="241">
        <f t="shared" si="3"/>
        <v>0</v>
      </c>
      <c r="U36" s="241">
        <f t="shared" si="4"/>
        <v>0</v>
      </c>
      <c r="V36" s="217"/>
      <c r="W36" s="217"/>
      <c r="X36" s="217"/>
      <c r="Y36" s="217"/>
      <c r="Z36" s="217"/>
      <c r="AA36" s="217"/>
      <c r="AB36" s="217"/>
    </row>
    <row r="37" spans="1:28" ht="12.75">
      <c r="A37" s="201" t="s">
        <v>161</v>
      </c>
      <c r="B37" s="165" t="s">
        <v>180</v>
      </c>
      <c r="C37" s="198" t="s">
        <v>114</v>
      </c>
      <c r="D37" s="166">
        <f t="shared" si="9"/>
        <v>0</v>
      </c>
      <c r="E37" s="226">
        <f>Мероприятия!H115+Мероприятия!H116+Мероприятия!H131+Мероприятия!H132</f>
        <v>0</v>
      </c>
      <c r="F37" s="226">
        <f>Мероприятия!J115+Мероприятия!J116+Мероприятия!J131+Мероприятия!J132</f>
        <v>0</v>
      </c>
      <c r="G37" s="226">
        <f>Мероприятия!L115+Мероприятия!L116+Мероприятия!L131+Мероприятия!L132</f>
        <v>0</v>
      </c>
      <c r="H37" s="226">
        <f>Мероприятия!N115+Мероприятия!N116+Мероприятия!N131+Мероприятия!N132</f>
        <v>0</v>
      </c>
      <c r="I37" s="226">
        <f>Мероприятия!R115+Мероприятия!R116+Мероприятия!R131+Мероприятия!R132</f>
        <v>0</v>
      </c>
      <c r="J37" s="226">
        <f>Мероприятия!T115+Мероприятия!T116+Мероприятия!T131+Мероприятия!T132</f>
        <v>0</v>
      </c>
      <c r="K37" s="166">
        <f t="shared" si="10"/>
        <v>0</v>
      </c>
      <c r="L37" s="226">
        <f>Мероприятия!Y115+Мероприятия!Y116+Мероприятия!Y131+Мероприятия!Y132</f>
        <v>0</v>
      </c>
      <c r="M37" s="226">
        <f>Мероприятия!AA115+Мероприятия!AA116+Мероприятия!AA131+Мероприятия!AA132</f>
        <v>0</v>
      </c>
      <c r="N37" s="226">
        <f>Мероприятия!AC115+Мероприятия!AC116+Мероприятия!AC131+Мероприятия!AC132</f>
        <v>0</v>
      </c>
      <c r="O37" s="226">
        <f>Мероприятия!AE115+Мероприятия!AE116+Мероприятия!AE131+Мероприятия!AE132</f>
        <v>0</v>
      </c>
      <c r="P37" s="226">
        <f>Мероприятия!AI115+Мероприятия!AI116+Мероприятия!AI131+Мероприятия!AI132</f>
        <v>0</v>
      </c>
      <c r="Q37" s="226">
        <f>Мероприятия!AK115+Мероприятия!AK116+Мероприятия!AK131+Мероприятия!AK132</f>
        <v>0</v>
      </c>
      <c r="R37" s="162"/>
      <c r="S37" s="233" t="str">
        <f t="shared" si="2"/>
        <v>стр.550</v>
      </c>
      <c r="T37" s="241">
        <f t="shared" si="3"/>
        <v>0</v>
      </c>
      <c r="U37" s="241">
        <f t="shared" si="4"/>
        <v>0</v>
      </c>
      <c r="V37" s="217"/>
      <c r="W37" s="217"/>
      <c r="X37" s="217"/>
      <c r="Y37" s="217"/>
      <c r="Z37" s="217"/>
      <c r="AA37" s="217"/>
      <c r="AB37" s="217"/>
    </row>
    <row r="38" spans="1:28" ht="51">
      <c r="A38" s="201" t="s">
        <v>162</v>
      </c>
      <c r="B38" s="165" t="s">
        <v>181</v>
      </c>
      <c r="C38" s="198" t="s">
        <v>114</v>
      </c>
      <c r="D38" s="166">
        <f t="shared" si="9"/>
        <v>0</v>
      </c>
      <c r="E38" s="226">
        <f>Мероприятия!H113+Мероприятия!H114</f>
        <v>0</v>
      </c>
      <c r="F38" s="226">
        <f>Мероприятия!J113+Мероприятия!J114</f>
        <v>0</v>
      </c>
      <c r="G38" s="226">
        <f>Мероприятия!L113+Мероприятия!L114</f>
        <v>0</v>
      </c>
      <c r="H38" s="226">
        <f>Мероприятия!N113+Мероприятия!N114</f>
        <v>0</v>
      </c>
      <c r="I38" s="226">
        <f>Мероприятия!R113+Мероприятия!R114</f>
        <v>0</v>
      </c>
      <c r="J38" s="226">
        <f>Мероприятия!T113+Мероприятия!T114</f>
        <v>0</v>
      </c>
      <c r="K38" s="166">
        <f t="shared" si="10"/>
        <v>0</v>
      </c>
      <c r="L38" s="226">
        <f>Мероприятия!Y113+Мероприятия!Y114</f>
        <v>0</v>
      </c>
      <c r="M38" s="226">
        <f>Мероприятия!AA113+Мероприятия!AA114</f>
        <v>0</v>
      </c>
      <c r="N38" s="226">
        <f>Мероприятия!AC113+Мероприятия!AC114</f>
        <v>0</v>
      </c>
      <c r="O38" s="226">
        <f>Мероприятия!AE113+Мероприятия!AE114</f>
        <v>0</v>
      </c>
      <c r="P38" s="226">
        <f>Мероприятия!AI113+Мероприятия!AI114</f>
        <v>0</v>
      </c>
      <c r="Q38" s="226">
        <f>Мероприятия!AK113+Мероприятия!AK114</f>
        <v>0</v>
      </c>
      <c r="R38" s="162"/>
      <c r="S38" s="233" t="str">
        <f t="shared" si="2"/>
        <v>стр.560</v>
      </c>
      <c r="T38" s="241">
        <f t="shared" si="3"/>
        <v>0</v>
      </c>
      <c r="U38" s="241">
        <f t="shared" si="4"/>
        <v>0</v>
      </c>
      <c r="V38" s="217"/>
      <c r="W38" s="217"/>
      <c r="X38" s="217"/>
      <c r="Y38" s="217"/>
      <c r="Z38" s="217"/>
      <c r="AA38" s="217"/>
      <c r="AB38" s="217"/>
    </row>
    <row r="39" spans="1:28" ht="25.5">
      <c r="A39" s="201" t="s">
        <v>319</v>
      </c>
      <c r="B39" s="165" t="s">
        <v>361</v>
      </c>
      <c r="C39" s="198" t="s">
        <v>114</v>
      </c>
      <c r="D39" s="166">
        <f t="shared" si="9"/>
        <v>0</v>
      </c>
      <c r="E39" s="226">
        <f>Мероприятия!H134</f>
        <v>0</v>
      </c>
      <c r="F39" s="226">
        <f>Мероприятия!J134</f>
        <v>0</v>
      </c>
      <c r="G39" s="226">
        <f>Мероприятия!L134</f>
        <v>0</v>
      </c>
      <c r="H39" s="226">
        <f>Мероприятия!N134</f>
        <v>0</v>
      </c>
      <c r="I39" s="226">
        <f>Мероприятия!R134</f>
        <v>0</v>
      </c>
      <c r="J39" s="226">
        <f>Мероприятия!T134</f>
        <v>0</v>
      </c>
      <c r="K39" s="166">
        <f t="shared" si="10"/>
        <v>0</v>
      </c>
      <c r="L39" s="226">
        <f>Мероприятия!Y134</f>
        <v>0</v>
      </c>
      <c r="M39" s="226">
        <f>Мероприятия!AA134</f>
        <v>0</v>
      </c>
      <c r="N39" s="226">
        <f>Мероприятия!AC134</f>
        <v>0</v>
      </c>
      <c r="O39" s="226">
        <f>Мероприятия!AE134</f>
        <v>0</v>
      </c>
      <c r="P39" s="226">
        <f>Мероприятия!AI134</f>
        <v>0</v>
      </c>
      <c r="Q39" s="226">
        <f>Мероприятия!AK134</f>
        <v>0</v>
      </c>
      <c r="R39" s="162"/>
      <c r="S39" s="233" t="str">
        <f t="shared" si="2"/>
        <v>стр.570</v>
      </c>
      <c r="T39" s="241">
        <f t="shared" si="3"/>
        <v>0</v>
      </c>
      <c r="U39" s="241">
        <f t="shared" si="4"/>
        <v>0</v>
      </c>
      <c r="V39" s="217"/>
      <c r="W39" s="217"/>
      <c r="X39" s="217"/>
      <c r="Y39" s="217"/>
      <c r="Z39" s="217"/>
      <c r="AA39" s="217"/>
      <c r="AB39" s="217"/>
    </row>
    <row r="40" spans="1:28" ht="25.5">
      <c r="A40" s="157" t="s">
        <v>164</v>
      </c>
      <c r="B40" s="182" t="s">
        <v>182</v>
      </c>
      <c r="C40" s="148" t="s">
        <v>114</v>
      </c>
      <c r="D40" s="166">
        <f t="shared" si="9"/>
        <v>0</v>
      </c>
      <c r="E40" s="136">
        <f>Мероприятия!H200</f>
        <v>0</v>
      </c>
      <c r="F40" s="148" t="s">
        <v>114</v>
      </c>
      <c r="G40" s="148" t="s">
        <v>114</v>
      </c>
      <c r="H40" s="136">
        <f>Мероприятия!N200</f>
        <v>0</v>
      </c>
      <c r="I40" s="136">
        <f>Мероприятия!R200</f>
        <v>0</v>
      </c>
      <c r="J40" s="136">
        <f>Мероприятия!T200</f>
        <v>0</v>
      </c>
      <c r="K40" s="166">
        <f t="shared" si="10"/>
        <v>0</v>
      </c>
      <c r="L40" s="136">
        <f>Мероприятия!Y200</f>
        <v>0</v>
      </c>
      <c r="M40" s="148" t="s">
        <v>114</v>
      </c>
      <c r="N40" s="148" t="s">
        <v>114</v>
      </c>
      <c r="O40" s="136">
        <f>Мероприятия!AE200</f>
        <v>0</v>
      </c>
      <c r="P40" s="136">
        <f>Мероприятия!AI200</f>
        <v>0</v>
      </c>
      <c r="Q40" s="136">
        <f>Мероприятия!AK200</f>
        <v>0</v>
      </c>
      <c r="R40" s="162"/>
      <c r="S40" s="218"/>
      <c r="T40" s="218"/>
      <c r="U40" s="218"/>
      <c r="V40" s="217"/>
      <c r="W40" s="217"/>
      <c r="X40" s="217"/>
      <c r="Y40" s="217"/>
      <c r="Z40" s="217"/>
      <c r="AA40" s="217"/>
      <c r="AB40" s="217"/>
    </row>
    <row r="41" spans="1:28" ht="25.5">
      <c r="A41" s="157" t="s">
        <v>165</v>
      </c>
      <c r="B41" s="182" t="s">
        <v>183</v>
      </c>
      <c r="C41" s="148" t="s">
        <v>114</v>
      </c>
      <c r="D41" s="166">
        <f t="shared" si="9"/>
        <v>0</v>
      </c>
      <c r="E41" s="136">
        <f>Мероприятия!H204</f>
        <v>0</v>
      </c>
      <c r="F41" s="148" t="s">
        <v>114</v>
      </c>
      <c r="G41" s="148" t="s">
        <v>114</v>
      </c>
      <c r="H41" s="136">
        <f>Мероприятия!N204</f>
        <v>0</v>
      </c>
      <c r="I41" s="136">
        <f>Мероприятия!R204</f>
        <v>0</v>
      </c>
      <c r="J41" s="136">
        <f>Мероприятия!T204</f>
        <v>0</v>
      </c>
      <c r="K41" s="166">
        <f t="shared" si="10"/>
        <v>0</v>
      </c>
      <c r="L41" s="136">
        <f>Мероприятия!Y204</f>
        <v>0</v>
      </c>
      <c r="M41" s="148" t="s">
        <v>114</v>
      </c>
      <c r="N41" s="148" t="s">
        <v>114</v>
      </c>
      <c r="O41" s="136">
        <f>Мероприятия!AE204</f>
        <v>0</v>
      </c>
      <c r="P41" s="136">
        <f>Мероприятия!AI204</f>
        <v>0</v>
      </c>
      <c r="Q41" s="136">
        <f>Мероприятия!AK204</f>
        <v>0</v>
      </c>
      <c r="R41" s="162"/>
      <c r="S41" s="218"/>
      <c r="T41" s="218"/>
      <c r="U41" s="218"/>
      <c r="V41" s="217"/>
      <c r="W41" s="217"/>
      <c r="X41" s="217"/>
      <c r="Y41" s="217"/>
      <c r="Z41" s="217"/>
      <c r="AA41" s="217"/>
      <c r="AB41" s="217"/>
    </row>
    <row r="42" spans="1:28" ht="15">
      <c r="A42" s="35"/>
      <c r="B42" s="142"/>
      <c r="C42" s="142"/>
      <c r="D42" s="142"/>
      <c r="E42" s="142"/>
      <c r="F42" s="153"/>
      <c r="G42" s="142"/>
      <c r="H42" s="142"/>
      <c r="I42" s="142"/>
      <c r="J42" s="142"/>
      <c r="K42" s="142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217"/>
      <c r="W42" s="218"/>
      <c r="X42" s="218"/>
      <c r="Y42" s="218"/>
      <c r="Z42" s="218"/>
      <c r="AA42" s="218"/>
      <c r="AB42" s="218"/>
    </row>
    <row r="43" spans="1:29" s="26" customFormat="1" ht="15.75" customHeight="1">
      <c r="A43" s="45" t="s">
        <v>132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47"/>
      <c r="N43" s="47"/>
      <c r="O43" s="47"/>
      <c r="P43" s="47"/>
      <c r="Q43" s="47"/>
      <c r="R43" s="47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/>
    </row>
    <row r="44" spans="1:29" ht="15">
      <c r="A44" s="35"/>
      <c r="B44" s="142"/>
      <c r="C44" s="142"/>
      <c r="D44" s="142"/>
      <c r="E44" s="142"/>
      <c r="F44" s="153"/>
      <c r="G44" s="142"/>
      <c r="H44" s="142"/>
      <c r="I44" s="142"/>
      <c r="J44" s="142"/>
      <c r="K44" s="142"/>
      <c r="L44" s="35"/>
      <c r="M44" s="35"/>
      <c r="N44" s="35"/>
      <c r="O44" s="35"/>
      <c r="P44" s="35"/>
      <c r="Q44" s="35"/>
      <c r="R44" s="35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/>
    </row>
    <row r="45" spans="1:29" ht="27" customHeight="1">
      <c r="A45" s="306" t="s">
        <v>117</v>
      </c>
      <c r="B45" s="306"/>
      <c r="C45" s="306"/>
      <c r="D45" s="306"/>
      <c r="E45" s="306"/>
      <c r="F45" s="154"/>
      <c r="G45" s="53"/>
      <c r="H45" s="307"/>
      <c r="I45" s="307"/>
      <c r="J45" s="307"/>
      <c r="K45" s="142"/>
      <c r="L45" s="300"/>
      <c r="M45" s="300"/>
      <c r="N45" s="156"/>
      <c r="O45" s="35"/>
      <c r="P45" s="47"/>
      <c r="Q45" s="47"/>
      <c r="R45" s="35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/>
    </row>
    <row r="46" spans="1:29" ht="15">
      <c r="A46" s="28"/>
      <c r="B46" s="142"/>
      <c r="C46" s="142"/>
      <c r="D46" s="142"/>
      <c r="E46" s="142"/>
      <c r="F46" s="153"/>
      <c r="G46" s="142"/>
      <c r="H46" s="301" t="s">
        <v>21</v>
      </c>
      <c r="I46" s="301"/>
      <c r="J46" s="301"/>
      <c r="K46" s="52"/>
      <c r="L46" s="303" t="s">
        <v>22</v>
      </c>
      <c r="M46" s="303"/>
      <c r="N46" s="155"/>
      <c r="O46" s="35"/>
      <c r="P46" s="35"/>
      <c r="Q46" s="35"/>
      <c r="R46" s="35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/>
    </row>
    <row r="47" spans="1:28" ht="27" customHeight="1">
      <c r="A47" s="306" t="s">
        <v>25</v>
      </c>
      <c r="B47" s="306"/>
      <c r="C47" s="306"/>
      <c r="D47" s="306"/>
      <c r="E47" s="306"/>
      <c r="F47" s="154"/>
      <c r="G47" s="53"/>
      <c r="H47" s="307"/>
      <c r="I47" s="307"/>
      <c r="J47" s="307"/>
      <c r="K47" s="142"/>
      <c r="L47" s="300"/>
      <c r="M47" s="300"/>
      <c r="N47" s="156"/>
      <c r="O47" s="300"/>
      <c r="P47" s="300"/>
      <c r="Q47" s="35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/>
    </row>
    <row r="48" spans="1:28" ht="15">
      <c r="A48" s="28"/>
      <c r="B48" s="142"/>
      <c r="C48" s="142"/>
      <c r="D48" s="142"/>
      <c r="E48" s="142"/>
      <c r="F48" s="153"/>
      <c r="G48" s="142"/>
      <c r="H48" s="301" t="s">
        <v>21</v>
      </c>
      <c r="I48" s="301"/>
      <c r="J48" s="301"/>
      <c r="K48" s="52"/>
      <c r="L48" s="303" t="s">
        <v>22</v>
      </c>
      <c r="M48" s="303"/>
      <c r="N48" s="155"/>
      <c r="O48" s="302" t="s">
        <v>43</v>
      </c>
      <c r="P48" s="302"/>
      <c r="Q48" s="35"/>
      <c r="R48" s="218"/>
      <c r="S48" s="218"/>
      <c r="T48" s="218"/>
      <c r="U48" s="218"/>
      <c r="V48" s="35"/>
      <c r="W48" s="162"/>
      <c r="X48" s="162"/>
      <c r="Y48" s="35"/>
      <c r="Z48" s="162"/>
      <c r="AA48" s="35"/>
      <c r="AB48"/>
    </row>
    <row r="49" spans="1:27" ht="27" customHeight="1">
      <c r="A49" s="306" t="s">
        <v>119</v>
      </c>
      <c r="B49" s="306"/>
      <c r="C49" s="306"/>
      <c r="D49" s="306"/>
      <c r="E49" s="306"/>
      <c r="F49" s="154"/>
      <c r="G49" s="53"/>
      <c r="H49" s="307"/>
      <c r="I49" s="307"/>
      <c r="J49" s="307"/>
      <c r="K49" s="142"/>
      <c r="L49" s="300"/>
      <c r="M49" s="300"/>
      <c r="N49" s="156"/>
      <c r="O49" s="300"/>
      <c r="P49" s="300"/>
      <c r="Q49" s="35"/>
      <c r="R49" s="218"/>
      <c r="S49" s="218"/>
      <c r="T49" s="218"/>
      <c r="U49" s="35"/>
      <c r="V49" s="35"/>
      <c r="W49" s="162"/>
      <c r="X49" s="162"/>
      <c r="Y49" s="35"/>
      <c r="Z49" s="162"/>
      <c r="AA49" s="35"/>
    </row>
    <row r="50" spans="1:27" ht="22.5" customHeight="1">
      <c r="A50" s="35"/>
      <c r="B50" s="142"/>
      <c r="C50" s="142"/>
      <c r="D50" s="142"/>
      <c r="E50" s="142"/>
      <c r="F50" s="153"/>
      <c r="G50" s="142"/>
      <c r="H50" s="301" t="s">
        <v>21</v>
      </c>
      <c r="I50" s="301"/>
      <c r="J50" s="301"/>
      <c r="K50" s="52"/>
      <c r="L50" s="303" t="s">
        <v>22</v>
      </c>
      <c r="M50" s="303"/>
      <c r="N50" s="155"/>
      <c r="O50" s="302" t="s">
        <v>118</v>
      </c>
      <c r="P50" s="302"/>
      <c r="Q50" s="35"/>
      <c r="R50" s="217"/>
      <c r="S50" s="217"/>
      <c r="T50" s="217"/>
      <c r="U50" s="35"/>
      <c r="V50" s="35"/>
      <c r="W50" s="162"/>
      <c r="X50" s="162"/>
      <c r="Y50" s="35"/>
      <c r="Z50" s="162"/>
      <c r="AA50" s="35"/>
    </row>
    <row r="51" spans="1:27" ht="12.75" customHeight="1">
      <c r="A51" s="54" t="s">
        <v>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6"/>
      <c r="M51" s="36"/>
      <c r="N51" s="36"/>
      <c r="O51" s="36"/>
      <c r="P51" s="36"/>
      <c r="Q51" s="35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8" ht="12.75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6"/>
      <c r="M52" s="36"/>
      <c r="N52" s="36"/>
      <c r="O52" s="36"/>
      <c r="P52" s="36"/>
      <c r="Q52" s="36"/>
      <c r="R52" s="35"/>
      <c r="S52" s="37"/>
      <c r="T52" s="37"/>
      <c r="U52" s="37"/>
      <c r="V52" s="37"/>
      <c r="W52" s="37"/>
      <c r="X52" s="37"/>
      <c r="Y52" s="37"/>
      <c r="Z52" s="37"/>
      <c r="AA52" s="37"/>
      <c r="AB52" s="37"/>
    </row>
  </sheetData>
  <sheetProtection sheet="1" objects="1" scenarios="1"/>
  <mergeCells count="66">
    <mergeCell ref="N6:Q6"/>
    <mergeCell ref="K7:O7"/>
    <mergeCell ref="K8:O8"/>
    <mergeCell ref="S18:S19"/>
    <mergeCell ref="T18:T19"/>
    <mergeCell ref="W18:W19"/>
    <mergeCell ref="Q16:Q18"/>
    <mergeCell ref="W17:AB17"/>
    <mergeCell ref="X18:X19"/>
    <mergeCell ref="Z18:Z19"/>
    <mergeCell ref="AB18:AB19"/>
    <mergeCell ref="U18:U19"/>
    <mergeCell ref="Y18:Y19"/>
    <mergeCell ref="AA18:AA19"/>
    <mergeCell ref="O1:P1"/>
    <mergeCell ref="A2:Q2"/>
    <mergeCell ref="A5:M5"/>
    <mergeCell ref="A4:M4"/>
    <mergeCell ref="A9:Q9"/>
    <mergeCell ref="A13:P13"/>
    <mergeCell ref="B7:I7"/>
    <mergeCell ref="B8:I8"/>
    <mergeCell ref="N4:Q4"/>
    <mergeCell ref="N5:Q5"/>
    <mergeCell ref="D14:J14"/>
    <mergeCell ref="A6:M6"/>
    <mergeCell ref="H11:I11"/>
    <mergeCell ref="A14:A18"/>
    <mergeCell ref="B14:B18"/>
    <mergeCell ref="C14:C18"/>
    <mergeCell ref="K14:Q14"/>
    <mergeCell ref="D15:D18"/>
    <mergeCell ref="O16:O18"/>
    <mergeCell ref="P16:P18"/>
    <mergeCell ref="E17:E18"/>
    <mergeCell ref="F17:G17"/>
    <mergeCell ref="E16:G16"/>
    <mergeCell ref="H16:H18"/>
    <mergeCell ref="I16:I18"/>
    <mergeCell ref="J16:J18"/>
    <mergeCell ref="E15:J15"/>
    <mergeCell ref="M17:N17"/>
    <mergeCell ref="L16:N16"/>
    <mergeCell ref="L46:M46"/>
    <mergeCell ref="L47:M47"/>
    <mergeCell ref="L48:M48"/>
    <mergeCell ref="L45:M45"/>
    <mergeCell ref="K15:K18"/>
    <mergeCell ref="L15:Q15"/>
    <mergeCell ref="O47:P47"/>
    <mergeCell ref="A49:E49"/>
    <mergeCell ref="H49:J49"/>
    <mergeCell ref="A45:E45"/>
    <mergeCell ref="H45:J45"/>
    <mergeCell ref="H46:J46"/>
    <mergeCell ref="H47:J47"/>
    <mergeCell ref="H48:J48"/>
    <mergeCell ref="A47:E47"/>
    <mergeCell ref="L49:M49"/>
    <mergeCell ref="H50:J50"/>
    <mergeCell ref="O50:P50"/>
    <mergeCell ref="L50:M50"/>
    <mergeCell ref="O49:P49"/>
    <mergeCell ref="S17:U17"/>
    <mergeCell ref="O48:P48"/>
    <mergeCell ref="L17:L18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H10"/>
  </dataValidations>
  <printOptions horizontalCentered="1"/>
  <pageMargins left="0.1968503937007874" right="0.1968503937007874" top="0.2362204724409449" bottom="0.35433070866141736" header="0.15748031496062992" footer="0.15748031496062992"/>
  <pageSetup firstPageNumber="3" useFirstPageNumber="1" horizontalDpi="600" verticalDpi="600" orientation="landscape" paperSize="9" scale="65" r:id="rId1"/>
  <headerFooter alignWithMargins="0">
    <oddFooter>&amp;C&amp;P</oddFooter>
  </headerFooter>
  <ignoredErrors>
    <ignoredError sqref="K20 K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Y216"/>
  <sheetViews>
    <sheetView showZeros="0" zoomScaleSheetLayoutView="80" zoomScalePageLayoutView="0" workbookViewId="0" topLeftCell="A1">
      <selection activeCell="A137" sqref="A137"/>
    </sheetView>
  </sheetViews>
  <sheetFormatPr defaultColWidth="9.140625" defaultRowHeight="15"/>
  <cols>
    <col min="1" max="1" width="41.140625" style="23" customWidth="1"/>
    <col min="2" max="2" width="5.28125" style="23" bestFit="1" customWidth="1"/>
    <col min="3" max="3" width="8.140625" style="23" bestFit="1" customWidth="1"/>
    <col min="4" max="4" width="11.28125" style="23" customWidth="1"/>
    <col min="5" max="5" width="8.140625" style="23" customWidth="1"/>
    <col min="6" max="8" width="11.421875" style="23" customWidth="1"/>
    <col min="9" max="14" width="10.57421875" style="23" customWidth="1"/>
    <col min="15" max="15" width="8.7109375" style="23" customWidth="1"/>
    <col min="16" max="16" width="10.421875" style="23" customWidth="1"/>
    <col min="17" max="17" width="10.57421875" style="23" customWidth="1"/>
    <col min="18" max="18" width="11.28125" style="23" customWidth="1"/>
    <col min="19" max="19" width="9.421875" style="23" customWidth="1"/>
    <col min="20" max="20" width="10.421875" style="23" customWidth="1"/>
    <col min="21" max="21" width="11.28125" style="23" customWidth="1"/>
    <col min="22" max="22" width="8.140625" style="23" customWidth="1"/>
    <col min="23" max="25" width="11.421875" style="23" customWidth="1"/>
    <col min="26" max="31" width="10.57421875" style="23" customWidth="1"/>
    <col min="32" max="32" width="8.7109375" style="23" customWidth="1"/>
    <col min="33" max="33" width="10.421875" style="23" customWidth="1"/>
    <col min="34" max="34" width="10.57421875" style="23" customWidth="1"/>
    <col min="35" max="35" width="11.28125" style="23" customWidth="1"/>
    <col min="36" max="36" width="9.421875" style="23" customWidth="1"/>
    <col min="37" max="37" width="10.421875" style="23" customWidth="1"/>
    <col min="38" max="41" width="23.28125" style="23" customWidth="1"/>
    <col min="42" max="42" width="5.7109375" style="23" customWidth="1"/>
    <col min="43" max="43" width="7.140625" style="23" bestFit="1" customWidth="1"/>
    <col min="44" max="44" width="10.140625" style="23" bestFit="1" customWidth="1"/>
    <col min="45" max="45" width="11.00390625" style="23" bestFit="1" customWidth="1"/>
    <col min="46" max="47" width="10.57421875" style="23" customWidth="1"/>
    <col min="48" max="49" width="12.7109375" style="23" bestFit="1" customWidth="1"/>
    <col min="50" max="51" width="10.57421875" style="23" customWidth="1"/>
    <col min="52" max="16384" width="9.140625" style="23" customWidth="1"/>
  </cols>
  <sheetData>
    <row r="1" spans="1:51" ht="15">
      <c r="A1" s="31">
        <v>1104072</v>
      </c>
      <c r="B1" s="106" t="s">
        <v>5</v>
      </c>
      <c r="C1" s="107">
        <f>IF(Рекомендации!$K$10=0,Рекомендации!$K$6,Рекомендации!$K$10)</f>
      </c>
      <c r="D1" s="28"/>
      <c r="E1" s="28"/>
      <c r="F1" s="28"/>
      <c r="G1" s="28"/>
      <c r="H1" s="28"/>
      <c r="I1" s="28"/>
      <c r="J1" s="160"/>
      <c r="K1" s="160"/>
      <c r="L1" s="160"/>
      <c r="M1" s="16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160"/>
      <c r="AC1" s="160"/>
      <c r="AD1" s="28"/>
      <c r="AE1" s="28"/>
      <c r="AF1" s="28"/>
      <c r="AG1" s="28"/>
      <c r="AH1" s="28"/>
      <c r="AI1" s="108"/>
      <c r="AJ1" s="108"/>
      <c r="AK1" s="28"/>
      <c r="AL1" s="28"/>
      <c r="AM1" s="28"/>
      <c r="AN1" s="28"/>
      <c r="AO1" s="28"/>
      <c r="AP1" s="28"/>
      <c r="AQ1" s="28"/>
      <c r="AR1" s="160"/>
      <c r="AS1" s="160"/>
      <c r="AT1" s="28"/>
      <c r="AU1" s="28"/>
      <c r="AV1" s="28"/>
      <c r="AW1" s="28"/>
      <c r="AX1" s="28"/>
      <c r="AY1" s="28"/>
    </row>
    <row r="2" spans="1:51" ht="17.25" customHeight="1">
      <c r="A2" s="28"/>
      <c r="B2" s="28"/>
      <c r="C2" s="28"/>
      <c r="D2" s="357">
        <f>Рекомендации!C6</f>
        <v>0</v>
      </c>
      <c r="E2" s="357"/>
      <c r="F2" s="357"/>
      <c r="G2" s="357"/>
      <c r="H2" s="357"/>
      <c r="I2" s="357"/>
      <c r="J2" s="357"/>
      <c r="K2" s="357"/>
      <c r="L2" s="160"/>
      <c r="M2" s="357">
        <f>Рекомендации!C10</f>
        <v>0</v>
      </c>
      <c r="N2" s="357"/>
      <c r="O2" s="357"/>
      <c r="P2" s="357"/>
      <c r="Q2" s="357"/>
      <c r="R2" s="357"/>
      <c r="S2" s="357"/>
      <c r="T2" s="357"/>
      <c r="U2" s="28"/>
      <c r="V2" s="28"/>
      <c r="W2" s="28"/>
      <c r="X2" s="28"/>
      <c r="Y2" s="28"/>
      <c r="Z2" s="28"/>
      <c r="AA2" s="28"/>
      <c r="AB2" s="160"/>
      <c r="AC2" s="160"/>
      <c r="AD2" s="28"/>
      <c r="AE2" s="28"/>
      <c r="AF2" s="28"/>
      <c r="AG2" s="28"/>
      <c r="AH2" s="108"/>
      <c r="AI2" s="108"/>
      <c r="AJ2" s="28"/>
      <c r="AK2" s="28"/>
      <c r="AL2" s="28"/>
      <c r="AM2" s="28"/>
      <c r="AN2" s="28"/>
      <c r="AO2" s="28"/>
      <c r="AP2" s="28"/>
      <c r="AQ2" s="28"/>
      <c r="AR2" s="160"/>
      <c r="AS2" s="160"/>
      <c r="AT2" s="28"/>
      <c r="AU2" s="28"/>
      <c r="AV2" s="28"/>
      <c r="AW2" s="28"/>
      <c r="AX2" s="28"/>
      <c r="AY2" s="28"/>
    </row>
    <row r="3" spans="1:51" ht="21" customHeight="1">
      <c r="A3" s="28"/>
      <c r="B3" s="28"/>
      <c r="C3" s="28"/>
      <c r="D3" s="302" t="s">
        <v>113</v>
      </c>
      <c r="E3" s="302"/>
      <c r="F3" s="302"/>
      <c r="G3" s="302"/>
      <c r="H3" s="302"/>
      <c r="I3" s="302"/>
      <c r="J3" s="302"/>
      <c r="K3" s="302"/>
      <c r="L3"/>
      <c r="M3" s="302" t="s">
        <v>30</v>
      </c>
      <c r="N3" s="302"/>
      <c r="O3" s="302"/>
      <c r="P3" s="302"/>
      <c r="Q3" s="302"/>
      <c r="R3" s="302"/>
      <c r="S3" s="302"/>
      <c r="T3" s="302"/>
      <c r="U3" s="28"/>
      <c r="V3" s="28"/>
      <c r="W3" s="28"/>
      <c r="X3" s="28"/>
      <c r="Y3" s="28"/>
      <c r="Z3" s="28"/>
      <c r="AA3" s="28"/>
      <c r="AB3" s="160"/>
      <c r="AC3" s="160"/>
      <c r="AD3" s="28"/>
      <c r="AE3" s="28"/>
      <c r="AF3" s="28"/>
      <c r="AG3" s="28"/>
      <c r="AH3" s="108"/>
      <c r="AI3" s="108"/>
      <c r="AJ3" s="28"/>
      <c r="AK3" s="28"/>
      <c r="AL3" s="28"/>
      <c r="AM3" s="28"/>
      <c r="AN3" s="28"/>
      <c r="AO3" s="28"/>
      <c r="AP3" s="28"/>
      <c r="AQ3" s="28"/>
      <c r="AR3" s="160"/>
      <c r="AS3" s="160"/>
      <c r="AT3" s="28"/>
      <c r="AU3" s="28"/>
      <c r="AV3" s="28"/>
      <c r="AW3" s="28"/>
      <c r="AX3" s="28"/>
      <c r="AY3" s="28"/>
    </row>
    <row r="4" spans="1:51" ht="12.75" customHeight="1">
      <c r="A4" s="28"/>
      <c r="B4" s="28"/>
      <c r="C4" s="28"/>
      <c r="D4" s="28"/>
      <c r="E4" s="160"/>
      <c r="F4" s="160"/>
      <c r="G4" s="28"/>
      <c r="H4" s="28"/>
      <c r="I4" s="55" t="s">
        <v>6</v>
      </c>
      <c r="J4" s="120" t="s">
        <v>7</v>
      </c>
      <c r="K4" s="365">
        <f>Рекомендации!G14</f>
        <v>0</v>
      </c>
      <c r="L4" s="365"/>
      <c r="M4" s="56">
        <f>Рекомендации!I14</f>
        <v>0</v>
      </c>
      <c r="N4" s="245" t="s">
        <v>27</v>
      </c>
      <c r="O4" s="28"/>
      <c r="P4" s="121"/>
      <c r="Q4" s="28"/>
      <c r="R4" s="28"/>
      <c r="S4" s="28"/>
      <c r="T4" s="28"/>
      <c r="U4" s="28"/>
      <c r="V4" s="28"/>
      <c r="W4" s="28"/>
      <c r="X4" s="28"/>
      <c r="Y4" s="28"/>
      <c r="Z4" s="160"/>
      <c r="AA4" s="160"/>
      <c r="AB4" s="28"/>
      <c r="AC4" s="28"/>
      <c r="AD4" s="108"/>
      <c r="AE4" s="10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60"/>
      <c r="AQ4" s="160"/>
      <c r="AR4" s="28"/>
      <c r="AS4" s="28"/>
      <c r="AT4" s="28"/>
      <c r="AU4" s="28"/>
      <c r="AV4" s="28"/>
      <c r="AW4" s="28"/>
      <c r="AX4" s="160"/>
      <c r="AY4" s="160"/>
    </row>
    <row r="5" spans="1:51" ht="12.75" customHeight="1">
      <c r="A5" s="28"/>
      <c r="B5" s="28"/>
      <c r="C5" s="28"/>
      <c r="D5" s="28"/>
      <c r="E5" s="160"/>
      <c r="F5" s="160"/>
      <c r="G5" s="28"/>
      <c r="H5" s="28"/>
      <c r="I5" s="28"/>
      <c r="J5" s="49"/>
      <c r="K5" s="353" t="s">
        <v>1</v>
      </c>
      <c r="L5" s="353"/>
      <c r="M5" s="353"/>
      <c r="N5" s="3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60"/>
      <c r="AA5" s="160"/>
      <c r="AB5" s="28"/>
      <c r="AC5" s="28"/>
      <c r="AD5" s="108"/>
      <c r="AE5" s="10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60"/>
      <c r="AQ5" s="160"/>
      <c r="AR5" s="28"/>
      <c r="AS5" s="28"/>
      <c r="AT5" s="28"/>
      <c r="AU5" s="28"/>
      <c r="AV5" s="28"/>
      <c r="AW5" s="28"/>
      <c r="AX5" s="160"/>
      <c r="AY5" s="160"/>
    </row>
    <row r="6" spans="1:51" ht="9" customHeight="1">
      <c r="A6" s="28"/>
      <c r="B6" s="28"/>
      <c r="C6" s="28"/>
      <c r="D6" s="28"/>
      <c r="E6" s="28"/>
      <c r="F6" s="28"/>
      <c r="G6" s="28"/>
      <c r="H6" s="28"/>
      <c r="I6" s="160"/>
      <c r="J6" s="160"/>
      <c r="K6" s="160"/>
      <c r="L6" s="160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160"/>
      <c r="AC6" s="160"/>
      <c r="AD6" s="28"/>
      <c r="AE6" s="28"/>
      <c r="AF6" s="28"/>
      <c r="AG6" s="28"/>
      <c r="AH6" s="108"/>
      <c r="AI6" s="108"/>
      <c r="AJ6" s="28"/>
      <c r="AK6" s="28"/>
      <c r="AL6" s="28"/>
      <c r="AM6" s="28"/>
      <c r="AN6" s="28"/>
      <c r="AO6" s="28"/>
      <c r="AP6" s="28"/>
      <c r="AQ6" s="28"/>
      <c r="AR6" s="160"/>
      <c r="AS6" s="160"/>
      <c r="AT6" s="28"/>
      <c r="AU6" s="28"/>
      <c r="AV6" s="28"/>
      <c r="AW6" s="28"/>
      <c r="AX6" s="28"/>
      <c r="AY6" s="28"/>
    </row>
    <row r="7" spans="1:51" ht="51" customHeight="1">
      <c r="A7" s="63"/>
      <c r="B7" s="28"/>
      <c r="C7" s="28"/>
      <c r="D7" s="367" t="s">
        <v>142</v>
      </c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109"/>
      <c r="V7" s="109"/>
      <c r="W7" s="110"/>
      <c r="X7" s="28"/>
      <c r="Y7" s="28"/>
      <c r="Z7" s="28"/>
      <c r="AA7" s="28"/>
      <c r="AB7" s="160"/>
      <c r="AC7" s="160"/>
      <c r="AD7" s="28"/>
      <c r="AE7" s="28"/>
      <c r="AF7" s="28"/>
      <c r="AG7" s="28"/>
      <c r="AH7" s="108"/>
      <c r="AI7" s="108"/>
      <c r="AJ7" s="28"/>
      <c r="AK7" s="28"/>
      <c r="AL7" s="111"/>
      <c r="AM7" s="111"/>
      <c r="AN7" s="111"/>
      <c r="AO7" s="111"/>
      <c r="AP7" s="28"/>
      <c r="AQ7" s="28"/>
      <c r="AR7" s="160"/>
      <c r="AS7" s="160"/>
      <c r="AT7" s="28"/>
      <c r="AU7" s="28"/>
      <c r="AV7" s="28"/>
      <c r="AW7" s="28"/>
      <c r="AX7" s="28"/>
      <c r="AY7" s="28"/>
    </row>
    <row r="8" spans="1:51" ht="12.75" customHeight="1">
      <c r="A8" s="338" t="s">
        <v>64</v>
      </c>
      <c r="B8" s="338" t="s">
        <v>130</v>
      </c>
      <c r="C8" s="338" t="s">
        <v>121</v>
      </c>
      <c r="D8" s="338" t="s">
        <v>65</v>
      </c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 t="s">
        <v>66</v>
      </c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1" t="s">
        <v>140</v>
      </c>
      <c r="AM8" s="358"/>
      <c r="AN8" s="358"/>
      <c r="AO8" s="332"/>
      <c r="AP8" s="28"/>
      <c r="AQ8" s="28"/>
      <c r="AR8" s="160"/>
      <c r="AS8" s="160"/>
      <c r="AT8" s="28"/>
      <c r="AU8" s="28"/>
      <c r="AV8" s="28"/>
      <c r="AW8" s="28"/>
      <c r="AX8" s="28"/>
      <c r="AY8" s="28"/>
    </row>
    <row r="9" spans="1:51" ht="12.75" customHeight="1">
      <c r="A9" s="338"/>
      <c r="B9" s="338"/>
      <c r="C9" s="338"/>
      <c r="D9" s="338" t="s">
        <v>67</v>
      </c>
      <c r="E9" s="354" t="s">
        <v>125</v>
      </c>
      <c r="F9" s="338" t="s">
        <v>79</v>
      </c>
      <c r="G9" s="338" t="s">
        <v>68</v>
      </c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 t="s">
        <v>67</v>
      </c>
      <c r="V9" s="354" t="s">
        <v>125</v>
      </c>
      <c r="W9" s="338" t="s">
        <v>79</v>
      </c>
      <c r="X9" s="338" t="s">
        <v>68</v>
      </c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3"/>
      <c r="AM9" s="359"/>
      <c r="AN9" s="359"/>
      <c r="AO9" s="334"/>
      <c r="AP9" s="28"/>
      <c r="AQ9" s="28"/>
      <c r="AR9" s="160"/>
      <c r="AS9" s="160"/>
      <c r="AT9" s="28"/>
      <c r="AU9" s="28"/>
      <c r="AV9" s="28"/>
      <c r="AW9" s="28"/>
      <c r="AX9" s="28"/>
      <c r="AY9" s="28"/>
    </row>
    <row r="10" spans="1:51" ht="27.75" customHeight="1">
      <c r="A10" s="338"/>
      <c r="B10" s="338"/>
      <c r="C10" s="338"/>
      <c r="D10" s="338"/>
      <c r="E10" s="355"/>
      <c r="F10" s="338"/>
      <c r="G10" s="337" t="s">
        <v>69</v>
      </c>
      <c r="H10" s="337"/>
      <c r="I10" s="337"/>
      <c r="J10" s="337"/>
      <c r="K10" s="337"/>
      <c r="L10" s="337"/>
      <c r="M10" s="337" t="s">
        <v>383</v>
      </c>
      <c r="N10" s="337"/>
      <c r="O10" s="337"/>
      <c r="P10" s="337"/>
      <c r="Q10" s="331" t="s">
        <v>107</v>
      </c>
      <c r="R10" s="332"/>
      <c r="S10" s="331" t="s">
        <v>71</v>
      </c>
      <c r="T10" s="332"/>
      <c r="U10" s="338"/>
      <c r="V10" s="355"/>
      <c r="W10" s="338"/>
      <c r="X10" s="339" t="s">
        <v>69</v>
      </c>
      <c r="Y10" s="340"/>
      <c r="Z10" s="340"/>
      <c r="AA10" s="340"/>
      <c r="AB10" s="340"/>
      <c r="AC10" s="341"/>
      <c r="AD10" s="337" t="s">
        <v>383</v>
      </c>
      <c r="AE10" s="337"/>
      <c r="AF10" s="337"/>
      <c r="AG10" s="337"/>
      <c r="AH10" s="331" t="s">
        <v>107</v>
      </c>
      <c r="AI10" s="332"/>
      <c r="AJ10" s="331" t="s">
        <v>71</v>
      </c>
      <c r="AK10" s="332"/>
      <c r="AL10" s="333"/>
      <c r="AM10" s="359"/>
      <c r="AN10" s="359"/>
      <c r="AO10" s="334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</row>
    <row r="11" spans="1:51" ht="54.75" customHeight="1">
      <c r="A11" s="338"/>
      <c r="B11" s="338"/>
      <c r="C11" s="338"/>
      <c r="D11" s="338"/>
      <c r="E11" s="355"/>
      <c r="F11" s="338"/>
      <c r="G11" s="337" t="s">
        <v>184</v>
      </c>
      <c r="H11" s="337"/>
      <c r="I11" s="337" t="s">
        <v>355</v>
      </c>
      <c r="J11" s="337"/>
      <c r="K11" s="337"/>
      <c r="L11" s="337"/>
      <c r="M11" s="337" t="s">
        <v>184</v>
      </c>
      <c r="N11" s="337"/>
      <c r="O11" s="361" t="s">
        <v>382</v>
      </c>
      <c r="P11" s="362"/>
      <c r="Q11" s="333"/>
      <c r="R11" s="334"/>
      <c r="S11" s="333"/>
      <c r="T11" s="334"/>
      <c r="U11" s="338"/>
      <c r="V11" s="355"/>
      <c r="W11" s="338"/>
      <c r="X11" s="338" t="s">
        <v>184</v>
      </c>
      <c r="Y11" s="338"/>
      <c r="Z11" s="339" t="s">
        <v>355</v>
      </c>
      <c r="AA11" s="340"/>
      <c r="AB11" s="340"/>
      <c r="AC11" s="341"/>
      <c r="AD11" s="337" t="s">
        <v>184</v>
      </c>
      <c r="AE11" s="337"/>
      <c r="AF11" s="361" t="s">
        <v>382</v>
      </c>
      <c r="AG11" s="362"/>
      <c r="AH11" s="333"/>
      <c r="AI11" s="334"/>
      <c r="AJ11" s="333"/>
      <c r="AK11" s="334"/>
      <c r="AL11" s="335"/>
      <c r="AM11" s="360"/>
      <c r="AN11" s="360"/>
      <c r="AO11" s="336"/>
      <c r="AP11" s="28"/>
      <c r="AQ11" s="28"/>
      <c r="AR11" s="160"/>
      <c r="AS11" s="160"/>
      <c r="AT11" s="28"/>
      <c r="AU11" s="28"/>
      <c r="AV11" s="28"/>
      <c r="AW11" s="28"/>
      <c r="AX11" s="28"/>
      <c r="AY11" s="28"/>
    </row>
    <row r="12" spans="1:51" ht="27.75" customHeight="1">
      <c r="A12" s="338"/>
      <c r="B12" s="338"/>
      <c r="C12" s="338"/>
      <c r="D12" s="338"/>
      <c r="E12" s="355"/>
      <c r="F12" s="338"/>
      <c r="G12" s="337"/>
      <c r="H12" s="337"/>
      <c r="I12" s="366" t="s">
        <v>377</v>
      </c>
      <c r="J12" s="366"/>
      <c r="K12" s="366" t="s">
        <v>357</v>
      </c>
      <c r="L12" s="366"/>
      <c r="M12" s="337"/>
      <c r="N12" s="337"/>
      <c r="O12" s="363"/>
      <c r="P12" s="364"/>
      <c r="Q12" s="335"/>
      <c r="R12" s="336"/>
      <c r="S12" s="335"/>
      <c r="T12" s="336"/>
      <c r="U12" s="338"/>
      <c r="V12" s="355"/>
      <c r="W12" s="338"/>
      <c r="X12" s="338"/>
      <c r="Y12" s="338"/>
      <c r="Z12" s="342" t="s">
        <v>377</v>
      </c>
      <c r="AA12" s="343"/>
      <c r="AB12" s="342" t="s">
        <v>357</v>
      </c>
      <c r="AC12" s="343"/>
      <c r="AD12" s="337"/>
      <c r="AE12" s="337"/>
      <c r="AF12" s="363"/>
      <c r="AG12" s="364"/>
      <c r="AH12" s="335"/>
      <c r="AI12" s="336"/>
      <c r="AJ12" s="335"/>
      <c r="AK12" s="336"/>
      <c r="AL12" s="338" t="s">
        <v>72</v>
      </c>
      <c r="AM12" s="338"/>
      <c r="AN12" s="338" t="s">
        <v>73</v>
      </c>
      <c r="AO12" s="338"/>
      <c r="AP12" s="28"/>
      <c r="AQ12" s="28"/>
      <c r="AR12" s="160"/>
      <c r="AS12" s="160"/>
      <c r="AT12" s="28"/>
      <c r="AU12" s="28"/>
      <c r="AV12" s="28"/>
      <c r="AW12" s="28"/>
      <c r="AX12" s="28"/>
      <c r="AY12" s="244">
        <f>COUNTIF(AR15:AY207,"&lt;&gt;0")-COUNTIF(AR15:AY207,"x")</f>
        <v>0</v>
      </c>
    </row>
    <row r="13" spans="1:51" ht="29.25" customHeight="1">
      <c r="A13" s="338"/>
      <c r="B13" s="338"/>
      <c r="C13" s="338"/>
      <c r="D13" s="338"/>
      <c r="E13" s="356"/>
      <c r="F13" s="338"/>
      <c r="G13" s="144" t="s">
        <v>74</v>
      </c>
      <c r="H13" s="144" t="s">
        <v>80</v>
      </c>
      <c r="I13" s="183" t="s">
        <v>74</v>
      </c>
      <c r="J13" s="183" t="s">
        <v>80</v>
      </c>
      <c r="K13" s="183" t="s">
        <v>74</v>
      </c>
      <c r="L13" s="183" t="s">
        <v>80</v>
      </c>
      <c r="M13" s="144" t="s">
        <v>74</v>
      </c>
      <c r="N13" s="144" t="s">
        <v>80</v>
      </c>
      <c r="O13" s="144" t="s">
        <v>74</v>
      </c>
      <c r="P13" s="144" t="s">
        <v>39</v>
      </c>
      <c r="Q13" s="144" t="s">
        <v>74</v>
      </c>
      <c r="R13" s="144" t="s">
        <v>80</v>
      </c>
      <c r="S13" s="144" t="s">
        <v>74</v>
      </c>
      <c r="T13" s="144" t="s">
        <v>80</v>
      </c>
      <c r="U13" s="338"/>
      <c r="V13" s="356"/>
      <c r="W13" s="338"/>
      <c r="X13" s="144" t="s">
        <v>74</v>
      </c>
      <c r="Y13" s="144" t="s">
        <v>80</v>
      </c>
      <c r="Z13" s="144" t="s">
        <v>74</v>
      </c>
      <c r="AA13" s="144" t="s">
        <v>80</v>
      </c>
      <c r="AB13" s="183" t="s">
        <v>74</v>
      </c>
      <c r="AC13" s="183" t="s">
        <v>80</v>
      </c>
      <c r="AD13" s="144" t="s">
        <v>74</v>
      </c>
      <c r="AE13" s="144" t="s">
        <v>80</v>
      </c>
      <c r="AF13" s="144" t="s">
        <v>74</v>
      </c>
      <c r="AG13" s="144" t="s">
        <v>39</v>
      </c>
      <c r="AH13" s="144" t="s">
        <v>74</v>
      </c>
      <c r="AI13" s="144" t="s">
        <v>80</v>
      </c>
      <c r="AJ13" s="144" t="s">
        <v>74</v>
      </c>
      <c r="AK13" s="144" t="s">
        <v>80</v>
      </c>
      <c r="AL13" s="144" t="s">
        <v>74</v>
      </c>
      <c r="AM13" s="144" t="s">
        <v>80</v>
      </c>
      <c r="AN13" s="144" t="s">
        <v>74</v>
      </c>
      <c r="AO13" s="144" t="s">
        <v>80</v>
      </c>
      <c r="AP13" s="28"/>
      <c r="AQ13" s="352" t="str">
        <f>IF((COUNTIF(AR15:AY207,"&lt;&gt;0")-COUNTIF(AR15:AY207,"x"))=0,"Протокол контроля","Ошибок в протоколе: "&amp;(COUNTIF(AR15:AY207,"&lt;&gt;0")-COUNTIF(AR15:AY207,"x")))</f>
        <v>Протокол контроля</v>
      </c>
      <c r="AR13" s="352"/>
      <c r="AS13" s="352"/>
      <c r="AT13" s="352"/>
      <c r="AU13" s="352"/>
      <c r="AV13" s="352"/>
      <c r="AW13" s="352"/>
      <c r="AX13" s="352"/>
      <c r="AY13" s="352"/>
    </row>
    <row r="14" spans="1:51" ht="12.75">
      <c r="A14" s="144" t="s">
        <v>75</v>
      </c>
      <c r="B14" s="144" t="s">
        <v>11</v>
      </c>
      <c r="C14" s="144" t="s">
        <v>156</v>
      </c>
      <c r="D14" s="144">
        <v>1</v>
      </c>
      <c r="E14" s="144">
        <v>2</v>
      </c>
      <c r="F14" s="144">
        <v>3</v>
      </c>
      <c r="G14" s="191">
        <v>4</v>
      </c>
      <c r="H14" s="191">
        <v>5</v>
      </c>
      <c r="I14" s="191">
        <v>6</v>
      </c>
      <c r="J14" s="191">
        <v>7</v>
      </c>
      <c r="K14" s="191">
        <v>8</v>
      </c>
      <c r="L14" s="191">
        <v>9</v>
      </c>
      <c r="M14" s="191">
        <v>10</v>
      </c>
      <c r="N14" s="191">
        <v>11</v>
      </c>
      <c r="O14" s="191">
        <v>12</v>
      </c>
      <c r="P14" s="191">
        <v>13</v>
      </c>
      <c r="Q14" s="191">
        <v>14</v>
      </c>
      <c r="R14" s="191">
        <v>15</v>
      </c>
      <c r="S14" s="191">
        <v>16</v>
      </c>
      <c r="T14" s="191">
        <v>17</v>
      </c>
      <c r="U14" s="191">
        <v>18</v>
      </c>
      <c r="V14" s="191">
        <v>19</v>
      </c>
      <c r="W14" s="191">
        <v>20</v>
      </c>
      <c r="X14" s="191">
        <v>21</v>
      </c>
      <c r="Y14" s="191">
        <v>22</v>
      </c>
      <c r="Z14" s="191">
        <v>23</v>
      </c>
      <c r="AA14" s="191">
        <v>24</v>
      </c>
      <c r="AB14" s="191">
        <v>25</v>
      </c>
      <c r="AC14" s="191">
        <v>26</v>
      </c>
      <c r="AD14" s="191">
        <v>27</v>
      </c>
      <c r="AE14" s="191">
        <v>28</v>
      </c>
      <c r="AF14" s="191">
        <v>29</v>
      </c>
      <c r="AG14" s="191">
        <v>30</v>
      </c>
      <c r="AH14" s="191">
        <v>31</v>
      </c>
      <c r="AI14" s="191">
        <v>32</v>
      </c>
      <c r="AJ14" s="191">
        <v>33</v>
      </c>
      <c r="AK14" s="191">
        <v>34</v>
      </c>
      <c r="AL14" s="191">
        <v>35</v>
      </c>
      <c r="AM14" s="191">
        <v>36</v>
      </c>
      <c r="AN14" s="191">
        <v>37</v>
      </c>
      <c r="AO14" s="191">
        <v>38</v>
      </c>
      <c r="AP14" s="145"/>
      <c r="AQ14" s="118" t="s">
        <v>136</v>
      </c>
      <c r="AR14" s="220" t="s">
        <v>321</v>
      </c>
      <c r="AS14" s="220" t="s">
        <v>320</v>
      </c>
      <c r="AT14" s="220" t="s">
        <v>195</v>
      </c>
      <c r="AU14" s="220" t="s">
        <v>196</v>
      </c>
      <c r="AV14" s="220" t="s">
        <v>324</v>
      </c>
      <c r="AW14" s="220" t="s">
        <v>325</v>
      </c>
      <c r="AX14" s="220" t="s">
        <v>323</v>
      </c>
      <c r="AY14" s="220" t="s">
        <v>322</v>
      </c>
    </row>
    <row r="15" spans="1:51" ht="51">
      <c r="A15" s="159" t="s">
        <v>185</v>
      </c>
      <c r="B15" s="195">
        <v>1000</v>
      </c>
      <c r="C15" s="29" t="s">
        <v>77</v>
      </c>
      <c r="D15" s="112" t="s">
        <v>114</v>
      </c>
      <c r="E15" s="112" t="s">
        <v>114</v>
      </c>
      <c r="F15" s="105">
        <f aca="true" t="shared" si="0" ref="F15:F34">SUM(H15,N15,R15,T15)</f>
        <v>0</v>
      </c>
      <c r="G15" s="112" t="s">
        <v>114</v>
      </c>
      <c r="H15" s="173">
        <f>SUM(H17,H53,H78,H102,H112,H134:H135)</f>
        <v>0</v>
      </c>
      <c r="I15" s="175" t="s">
        <v>114</v>
      </c>
      <c r="J15" s="173">
        <f>SUM(J17,J53,J78,J102,J112,J134:J135)</f>
        <v>0</v>
      </c>
      <c r="K15" s="175" t="s">
        <v>114</v>
      </c>
      <c r="L15" s="173">
        <f>SUM(L17,L53,L78,L102,L112,L134:L135)</f>
        <v>0</v>
      </c>
      <c r="M15" s="112" t="s">
        <v>114</v>
      </c>
      <c r="N15" s="173">
        <f>SUM(N17,N53,N78,N102,N112,N134:N135)</f>
        <v>0</v>
      </c>
      <c r="O15" s="112" t="s">
        <v>114</v>
      </c>
      <c r="P15" s="173">
        <f>SUM(P17,P53,P78,P102,P112,P134:P135)</f>
        <v>0</v>
      </c>
      <c r="Q15" s="112" t="s">
        <v>114</v>
      </c>
      <c r="R15" s="173">
        <f>SUM(R17,R53,R78,R102,R112,R134:R135)</f>
        <v>0</v>
      </c>
      <c r="S15" s="112" t="s">
        <v>114</v>
      </c>
      <c r="T15" s="173">
        <f>SUM(T17,T53,T78,T102,T112,T134:T135)</f>
        <v>0</v>
      </c>
      <c r="U15" s="112" t="s">
        <v>114</v>
      </c>
      <c r="V15" s="112" t="s">
        <v>114</v>
      </c>
      <c r="W15" s="105">
        <f aca="true" t="shared" si="1" ref="W15:W20">SUM(Y15,AE15,AI15,AK15)</f>
        <v>0</v>
      </c>
      <c r="X15" s="112" t="s">
        <v>114</v>
      </c>
      <c r="Y15" s="173">
        <f>SUM(Y17,Y53,Y78,Y102,Y112,Y134:Y135)</f>
        <v>0</v>
      </c>
      <c r="Z15" s="112" t="s">
        <v>114</v>
      </c>
      <c r="AA15" s="173">
        <f>SUM(AA17,AA53,AA78,AA102,AA112,AA134:AA135)</f>
        <v>0</v>
      </c>
      <c r="AB15" s="175" t="s">
        <v>114</v>
      </c>
      <c r="AC15" s="173">
        <f>SUM(AC17,AC53,AC78,AC102,AC112,AC134:AC135)</f>
        <v>0</v>
      </c>
      <c r="AD15" s="112" t="s">
        <v>114</v>
      </c>
      <c r="AE15" s="173">
        <f>SUM(AE17,AE53,AE78,AE102,AE112,AE134:AE135)</f>
        <v>0</v>
      </c>
      <c r="AF15" s="112" t="s">
        <v>114</v>
      </c>
      <c r="AG15" s="173">
        <f>SUM(AG17,AG53,AG78,AG102,AG112,AG134:AG135)</f>
        <v>0</v>
      </c>
      <c r="AH15" s="112" t="s">
        <v>114</v>
      </c>
      <c r="AI15" s="173">
        <f>SUM(AI17,AI53,AI78,AI102,AI112,AI134:AI135)</f>
        <v>0</v>
      </c>
      <c r="AJ15" s="112" t="s">
        <v>114</v>
      </c>
      <c r="AK15" s="173">
        <f>SUM(AK17,AK53,AK78,AK102,AK112,AK134:AK135)</f>
        <v>0</v>
      </c>
      <c r="AL15" s="112" t="s">
        <v>114</v>
      </c>
      <c r="AM15" s="173">
        <f>SUM(AM17,AM53,AM78,AM102,AM112,AM134:AM135)</f>
        <v>0</v>
      </c>
      <c r="AN15" s="112" t="s">
        <v>114</v>
      </c>
      <c r="AO15" s="173">
        <f>SUM(AO17,AO53,AO78,AO102,AO112,AO134:AO135)</f>
        <v>0</v>
      </c>
      <c r="AP15" s="28"/>
      <c r="AQ15" s="119" t="str">
        <f>"стр."&amp;B15</f>
        <v>стр.1000</v>
      </c>
      <c r="AR15" s="256" t="s">
        <v>114</v>
      </c>
      <c r="AS15" s="257">
        <f>IF(H15&gt;=(J15+L15),0,H15-(J15+L15))</f>
        <v>0</v>
      </c>
      <c r="AT15" s="256" t="s">
        <v>114</v>
      </c>
      <c r="AU15" s="257">
        <f>IF(N15&gt;=P15,0,N15-P15)</f>
        <v>0</v>
      </c>
      <c r="AV15" s="256" t="s">
        <v>114</v>
      </c>
      <c r="AW15" s="257">
        <f>IF(Y15&gt;=(AA15+AC15),0,Y15-(AA15+AC15))</f>
        <v>0</v>
      </c>
      <c r="AX15" s="256" t="s">
        <v>114</v>
      </c>
      <c r="AY15" s="257">
        <f>IF(AE15&gt;=AG15,0,AE15-AG15)</f>
        <v>0</v>
      </c>
    </row>
    <row r="16" spans="1:51" ht="63.75">
      <c r="A16" s="208" t="s">
        <v>186</v>
      </c>
      <c r="B16" s="195">
        <v>2000</v>
      </c>
      <c r="C16" s="161" t="s">
        <v>77</v>
      </c>
      <c r="D16" s="175" t="s">
        <v>114</v>
      </c>
      <c r="E16" s="175" t="s">
        <v>114</v>
      </c>
      <c r="F16" s="174">
        <f t="shared" si="0"/>
        <v>0</v>
      </c>
      <c r="G16" s="175" t="s">
        <v>114</v>
      </c>
      <c r="H16" s="173">
        <f>H15-H135</f>
        <v>0</v>
      </c>
      <c r="I16" s="175" t="s">
        <v>114</v>
      </c>
      <c r="J16" s="173">
        <f>J15</f>
        <v>0</v>
      </c>
      <c r="K16" s="175" t="s">
        <v>114</v>
      </c>
      <c r="L16" s="173">
        <f>L15</f>
        <v>0</v>
      </c>
      <c r="M16" s="175" t="s">
        <v>114</v>
      </c>
      <c r="N16" s="173">
        <f>N15-N135</f>
        <v>0</v>
      </c>
      <c r="O16" s="175" t="s">
        <v>114</v>
      </c>
      <c r="P16" s="173">
        <f>P15-P135</f>
        <v>0</v>
      </c>
      <c r="Q16" s="175" t="s">
        <v>114</v>
      </c>
      <c r="R16" s="173">
        <f>R15-R135</f>
        <v>0</v>
      </c>
      <c r="S16" s="175" t="s">
        <v>114</v>
      </c>
      <c r="T16" s="173">
        <f>T15-T135</f>
        <v>0</v>
      </c>
      <c r="U16" s="175" t="s">
        <v>114</v>
      </c>
      <c r="V16" s="175" t="s">
        <v>114</v>
      </c>
      <c r="W16" s="174">
        <f t="shared" si="1"/>
        <v>0</v>
      </c>
      <c r="X16" s="175" t="s">
        <v>114</v>
      </c>
      <c r="Y16" s="173">
        <f>Y15-Y135</f>
        <v>0</v>
      </c>
      <c r="Z16" s="175" t="s">
        <v>114</v>
      </c>
      <c r="AA16" s="173">
        <f>AA15</f>
        <v>0</v>
      </c>
      <c r="AB16" s="175" t="s">
        <v>114</v>
      </c>
      <c r="AC16" s="173">
        <f>AC15</f>
        <v>0</v>
      </c>
      <c r="AD16" s="175" t="s">
        <v>114</v>
      </c>
      <c r="AE16" s="173">
        <f>AE15-AE135</f>
        <v>0</v>
      </c>
      <c r="AF16" s="175" t="s">
        <v>114</v>
      </c>
      <c r="AG16" s="173">
        <f>AG15-AG135</f>
        <v>0</v>
      </c>
      <c r="AH16" s="175" t="s">
        <v>114</v>
      </c>
      <c r="AI16" s="173">
        <f>AI15-AI135</f>
        <v>0</v>
      </c>
      <c r="AJ16" s="175" t="s">
        <v>114</v>
      </c>
      <c r="AK16" s="173">
        <f>AK15-AK135</f>
        <v>0</v>
      </c>
      <c r="AL16" s="175" t="s">
        <v>114</v>
      </c>
      <c r="AM16" s="173">
        <f>AM15-AM135</f>
        <v>0</v>
      </c>
      <c r="AN16" s="175" t="s">
        <v>114</v>
      </c>
      <c r="AO16" s="173">
        <f>AO15-AO135</f>
        <v>0</v>
      </c>
      <c r="AP16" s="160"/>
      <c r="AQ16" s="179" t="str">
        <f aca="true" t="shared" si="2" ref="AQ16:AQ79">"стр."&amp;B16</f>
        <v>стр.2000</v>
      </c>
      <c r="AR16" s="256" t="s">
        <v>114</v>
      </c>
      <c r="AS16" s="257">
        <f aca="true" t="shared" si="3" ref="AS16:AS79">IF(H16&gt;=(J16+L16),0,H16-(J16+L16))</f>
        <v>0</v>
      </c>
      <c r="AT16" s="256" t="s">
        <v>114</v>
      </c>
      <c r="AU16" s="257">
        <f aca="true" t="shared" si="4" ref="AU16:AU79">IF(N16&gt;=P16,0,N16-P16)</f>
        <v>0</v>
      </c>
      <c r="AV16" s="256" t="s">
        <v>114</v>
      </c>
      <c r="AW16" s="257">
        <f aca="true" t="shared" si="5" ref="AW16:AW79">IF(Y16&gt;=(AA16+AC16),0,Y16-(AA16+AC16))</f>
        <v>0</v>
      </c>
      <c r="AX16" s="256" t="s">
        <v>114</v>
      </c>
      <c r="AY16" s="257">
        <f aca="true" t="shared" si="6" ref="AY16:AY79">IF(AE16&gt;=AG16,0,AE16-AG16)</f>
        <v>0</v>
      </c>
    </row>
    <row r="17" spans="1:51" ht="51">
      <c r="A17" s="114" t="s">
        <v>326</v>
      </c>
      <c r="B17" s="195">
        <v>3000</v>
      </c>
      <c r="C17" s="29" t="s">
        <v>77</v>
      </c>
      <c r="D17" s="112" t="s">
        <v>114</v>
      </c>
      <c r="E17" s="112" t="s">
        <v>114</v>
      </c>
      <c r="F17" s="105">
        <f t="shared" si="0"/>
        <v>0</v>
      </c>
      <c r="G17" s="112" t="s">
        <v>114</v>
      </c>
      <c r="H17" s="104">
        <f>SUM(H18:H20,H23:H52)</f>
        <v>0</v>
      </c>
      <c r="I17" s="175" t="s">
        <v>114</v>
      </c>
      <c r="J17" s="173">
        <f>SUM(J18:J20,J23:J52)</f>
        <v>0</v>
      </c>
      <c r="K17" s="175" t="s">
        <v>114</v>
      </c>
      <c r="L17" s="173">
        <f>SUM(L18:L20,L23:L52)</f>
        <v>0</v>
      </c>
      <c r="M17" s="112" t="s">
        <v>114</v>
      </c>
      <c r="N17" s="104">
        <f>SUM(N18:N52)</f>
        <v>0</v>
      </c>
      <c r="O17" s="112" t="s">
        <v>114</v>
      </c>
      <c r="P17" s="104">
        <f>SUM(P18:P52)</f>
        <v>0</v>
      </c>
      <c r="Q17" s="112" t="s">
        <v>114</v>
      </c>
      <c r="R17" s="104">
        <f>SUM(R18:R52)</f>
        <v>0</v>
      </c>
      <c r="S17" s="112" t="s">
        <v>114</v>
      </c>
      <c r="T17" s="104">
        <f>SUM(T18:T52)</f>
        <v>0</v>
      </c>
      <c r="U17" s="112" t="s">
        <v>114</v>
      </c>
      <c r="V17" s="112" t="s">
        <v>114</v>
      </c>
      <c r="W17" s="105">
        <f t="shared" si="1"/>
        <v>0</v>
      </c>
      <c r="X17" s="112" t="s">
        <v>114</v>
      </c>
      <c r="Y17" s="104">
        <f>SUM(Y18:Y20,Y23:Y52)</f>
        <v>0</v>
      </c>
      <c r="Z17" s="112" t="s">
        <v>114</v>
      </c>
      <c r="AA17" s="104">
        <f>SUM(AA18:AA20,AA23:AA52)</f>
        <v>0</v>
      </c>
      <c r="AB17" s="175" t="s">
        <v>114</v>
      </c>
      <c r="AC17" s="173">
        <f>SUM(AC18:AC20,AC23:AC52)</f>
        <v>0</v>
      </c>
      <c r="AD17" s="112" t="s">
        <v>114</v>
      </c>
      <c r="AE17" s="104">
        <f>SUM(AE18:AE52)</f>
        <v>0</v>
      </c>
      <c r="AF17" s="112" t="s">
        <v>114</v>
      </c>
      <c r="AG17" s="104">
        <f>SUM(AG18:AG52)</f>
        <v>0</v>
      </c>
      <c r="AH17" s="112" t="s">
        <v>114</v>
      </c>
      <c r="AI17" s="104">
        <f>SUM(AI18:AI52)</f>
        <v>0</v>
      </c>
      <c r="AJ17" s="112" t="s">
        <v>114</v>
      </c>
      <c r="AK17" s="104">
        <f>SUM(AK18:AK52)</f>
        <v>0</v>
      </c>
      <c r="AL17" s="112" t="s">
        <v>114</v>
      </c>
      <c r="AM17" s="104">
        <f>SUM(AM18:AM52)</f>
        <v>0</v>
      </c>
      <c r="AN17" s="112" t="s">
        <v>114</v>
      </c>
      <c r="AO17" s="104">
        <f>SUM(AO18:AO52)</f>
        <v>0</v>
      </c>
      <c r="AP17" s="28"/>
      <c r="AQ17" s="179" t="str">
        <f t="shared" si="2"/>
        <v>стр.3000</v>
      </c>
      <c r="AR17" s="256" t="s">
        <v>114</v>
      </c>
      <c r="AS17" s="257">
        <f t="shared" si="3"/>
        <v>0</v>
      </c>
      <c r="AT17" s="256" t="s">
        <v>114</v>
      </c>
      <c r="AU17" s="257">
        <f t="shared" si="4"/>
        <v>0</v>
      </c>
      <c r="AV17" s="256" t="s">
        <v>114</v>
      </c>
      <c r="AW17" s="257">
        <f t="shared" si="5"/>
        <v>0</v>
      </c>
      <c r="AX17" s="256" t="s">
        <v>114</v>
      </c>
      <c r="AY17" s="257">
        <f t="shared" si="6"/>
        <v>0</v>
      </c>
    </row>
    <row r="18" spans="1:51" ht="25.5">
      <c r="A18" s="178" t="s">
        <v>256</v>
      </c>
      <c r="B18" s="196">
        <v>3010</v>
      </c>
      <c r="C18" s="150" t="s">
        <v>78</v>
      </c>
      <c r="D18" s="100">
        <f>SUM(G18,M18,Q18,S18)</f>
        <v>0</v>
      </c>
      <c r="E18" s="100">
        <f>IF(D18&lt;&gt;0,F18/D18*1000,0)</f>
        <v>0</v>
      </c>
      <c r="F18" s="100">
        <f>SUM(H18,N18,R18,T18)</f>
        <v>0</v>
      </c>
      <c r="G18" s="101"/>
      <c r="H18" s="101"/>
      <c r="I18" s="170"/>
      <c r="J18" s="170"/>
      <c r="K18" s="170"/>
      <c r="L18" s="170"/>
      <c r="M18" s="101"/>
      <c r="N18" s="101"/>
      <c r="O18" s="101"/>
      <c r="P18" s="101"/>
      <c r="Q18" s="101"/>
      <c r="R18" s="101"/>
      <c r="S18" s="101"/>
      <c r="T18" s="101"/>
      <c r="U18" s="100">
        <f>SUM(X18,AD18,AH18,AJ18)</f>
        <v>0</v>
      </c>
      <c r="V18" s="100">
        <f>IF(U18&lt;&gt;0,W18/U18*1000,0)</f>
        <v>0</v>
      </c>
      <c r="W18" s="100">
        <f t="shared" si="1"/>
        <v>0</v>
      </c>
      <c r="X18" s="101"/>
      <c r="Y18" s="101"/>
      <c r="Z18" s="101"/>
      <c r="AA18" s="101"/>
      <c r="AB18" s="170"/>
      <c r="AC18" s="170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28"/>
      <c r="AQ18" s="179" t="str">
        <f t="shared" si="2"/>
        <v>стр.3010</v>
      </c>
      <c r="AR18" s="257">
        <f>IF(G18&gt;=(I18+K18),0,G18-(I18+K18))</f>
        <v>0</v>
      </c>
      <c r="AS18" s="257">
        <f t="shared" si="3"/>
        <v>0</v>
      </c>
      <c r="AT18" s="257">
        <f aca="true" t="shared" si="7" ref="AT18:AT45">IF(M18&gt;=O18,0,M18-O18)</f>
        <v>0</v>
      </c>
      <c r="AU18" s="257">
        <f t="shared" si="4"/>
        <v>0</v>
      </c>
      <c r="AV18" s="257">
        <f>IF(X18&gt;=(Z18+AB18),0,X18-(Z18+AB18))</f>
        <v>0</v>
      </c>
      <c r="AW18" s="257">
        <f t="shared" si="5"/>
        <v>0</v>
      </c>
      <c r="AX18" s="257">
        <f aca="true" t="shared" si="8" ref="AX18:AX45">IF(AD18&gt;=AF18,0,AD18-AF18)</f>
        <v>0</v>
      </c>
      <c r="AY18" s="257">
        <f t="shared" si="6"/>
        <v>0</v>
      </c>
    </row>
    <row r="19" spans="1:51" ht="38.25">
      <c r="A19" s="178" t="s">
        <v>257</v>
      </c>
      <c r="B19" s="196">
        <v>3020</v>
      </c>
      <c r="C19" s="150" t="s">
        <v>78</v>
      </c>
      <c r="D19" s="100">
        <f aca="true" t="shared" si="9" ref="D19:D77">SUM(G19,M19,Q19,S19)</f>
        <v>0</v>
      </c>
      <c r="E19" s="100">
        <f>IF(D19&lt;&gt;0,F19/D19*1000,0)</f>
        <v>0</v>
      </c>
      <c r="F19" s="100">
        <f t="shared" si="0"/>
        <v>0</v>
      </c>
      <c r="G19" s="101"/>
      <c r="H19" s="101"/>
      <c r="I19" s="170"/>
      <c r="J19" s="170"/>
      <c r="K19" s="170"/>
      <c r="L19" s="170"/>
      <c r="M19" s="101"/>
      <c r="N19" s="101"/>
      <c r="O19" s="101"/>
      <c r="P19" s="101"/>
      <c r="Q19" s="101"/>
      <c r="R19" s="101"/>
      <c r="S19" s="101"/>
      <c r="T19" s="101"/>
      <c r="U19" s="100">
        <f>SUM(X19,AD19,AH19,AJ19)</f>
        <v>0</v>
      </c>
      <c r="V19" s="100">
        <f>IF(U19&lt;&gt;0,W19/U19*1000,0)</f>
        <v>0</v>
      </c>
      <c r="W19" s="100">
        <f t="shared" si="1"/>
        <v>0</v>
      </c>
      <c r="X19" s="101"/>
      <c r="Y19" s="101"/>
      <c r="Z19" s="101"/>
      <c r="AA19" s="101"/>
      <c r="AB19" s="170"/>
      <c r="AC19" s="170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28"/>
      <c r="AQ19" s="179" t="str">
        <f t="shared" si="2"/>
        <v>стр.3020</v>
      </c>
      <c r="AR19" s="257">
        <f>IF(G19&gt;=(I19+K19),0,G19-(I19+K19))</f>
        <v>0</v>
      </c>
      <c r="AS19" s="257">
        <f t="shared" si="3"/>
        <v>0</v>
      </c>
      <c r="AT19" s="257">
        <f t="shared" si="7"/>
        <v>0</v>
      </c>
      <c r="AU19" s="257">
        <f t="shared" si="4"/>
        <v>0</v>
      </c>
      <c r="AV19" s="257">
        <f>IF(X19&gt;=(Z19+AB19),0,X19-(Z19+AB19))</f>
        <v>0</v>
      </c>
      <c r="AW19" s="257">
        <f t="shared" si="5"/>
        <v>0</v>
      </c>
      <c r="AX19" s="257">
        <f t="shared" si="8"/>
        <v>0</v>
      </c>
      <c r="AY19" s="257">
        <f t="shared" si="6"/>
        <v>0</v>
      </c>
    </row>
    <row r="20" spans="1:51" ht="25.5">
      <c r="A20" s="178" t="s">
        <v>258</v>
      </c>
      <c r="B20" s="196">
        <v>3030</v>
      </c>
      <c r="C20" s="150" t="s">
        <v>78</v>
      </c>
      <c r="D20" s="100">
        <f t="shared" si="9"/>
        <v>0</v>
      </c>
      <c r="E20" s="100">
        <f>IF(D20&lt;&gt;0,F20/D20*1000,0)</f>
        <v>0</v>
      </c>
      <c r="F20" s="100">
        <f t="shared" si="0"/>
        <v>0</v>
      </c>
      <c r="G20" s="101"/>
      <c r="H20" s="101"/>
      <c r="I20" s="170"/>
      <c r="J20" s="170"/>
      <c r="K20" s="170"/>
      <c r="L20" s="170"/>
      <c r="M20" s="101"/>
      <c r="N20" s="101"/>
      <c r="O20" s="101"/>
      <c r="P20" s="101"/>
      <c r="Q20" s="101"/>
      <c r="R20" s="101"/>
      <c r="S20" s="101"/>
      <c r="T20" s="101"/>
      <c r="U20" s="100">
        <f>SUM(X20,AD20,AH20,AJ20)</f>
        <v>0</v>
      </c>
      <c r="V20" s="100">
        <f>IF(U20&lt;&gt;0,W20/U20*1000,0)</f>
        <v>0</v>
      </c>
      <c r="W20" s="100">
        <f t="shared" si="1"/>
        <v>0</v>
      </c>
      <c r="X20" s="101"/>
      <c r="Y20" s="101"/>
      <c r="Z20" s="101"/>
      <c r="AA20" s="101"/>
      <c r="AB20" s="170"/>
      <c r="AC20" s="170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28"/>
      <c r="AQ20" s="179" t="str">
        <f t="shared" si="2"/>
        <v>стр.3030</v>
      </c>
      <c r="AR20" s="257">
        <f>IF(G20&gt;=(I20+K20),0,G20-(I20+K20))</f>
        <v>0</v>
      </c>
      <c r="AS20" s="257">
        <f t="shared" si="3"/>
        <v>0</v>
      </c>
      <c r="AT20" s="257">
        <f t="shared" si="7"/>
        <v>0</v>
      </c>
      <c r="AU20" s="257">
        <f t="shared" si="4"/>
        <v>0</v>
      </c>
      <c r="AV20" s="257">
        <f>IF(X20&gt;=(Z20+AB20),0,X20-(Z20+AB20))</f>
        <v>0</v>
      </c>
      <c r="AW20" s="257">
        <f t="shared" si="5"/>
        <v>0</v>
      </c>
      <c r="AX20" s="257">
        <f t="shared" si="8"/>
        <v>0</v>
      </c>
      <c r="AY20" s="257">
        <f t="shared" si="6"/>
        <v>0</v>
      </c>
    </row>
    <row r="21" spans="1:51" ht="38.25">
      <c r="A21" s="178" t="s">
        <v>259</v>
      </c>
      <c r="B21" s="196">
        <v>3040</v>
      </c>
      <c r="C21" s="102" t="s">
        <v>137</v>
      </c>
      <c r="D21" s="100">
        <f>SUM(M21,Q21,S21)</f>
        <v>0</v>
      </c>
      <c r="E21" s="100">
        <f aca="true" t="shared" si="10" ref="E21:E26">IF(D21&lt;&gt;0,F21/D21*1000,0)</f>
        <v>0</v>
      </c>
      <c r="F21" s="100">
        <f>SUM(N21,R21,T21)</f>
        <v>0</v>
      </c>
      <c r="G21" s="113" t="s">
        <v>114</v>
      </c>
      <c r="H21" s="113" t="s">
        <v>114</v>
      </c>
      <c r="I21" s="177" t="s">
        <v>114</v>
      </c>
      <c r="J21" s="177" t="s">
        <v>114</v>
      </c>
      <c r="K21" s="177" t="s">
        <v>114</v>
      </c>
      <c r="L21" s="177" t="s">
        <v>114</v>
      </c>
      <c r="M21" s="101"/>
      <c r="N21" s="101"/>
      <c r="O21" s="101"/>
      <c r="P21" s="101"/>
      <c r="Q21" s="101"/>
      <c r="R21" s="101"/>
      <c r="S21" s="101"/>
      <c r="T21" s="101"/>
      <c r="U21" s="100">
        <f>SUM(AD21,AH21,AJ21)</f>
        <v>0</v>
      </c>
      <c r="V21" s="100">
        <f aca="true" t="shared" si="11" ref="V21:V26">IF(U21&lt;&gt;0,W21/U21*1000,0)</f>
        <v>0</v>
      </c>
      <c r="W21" s="100">
        <f>SUM(AE21,AI21,AK21)</f>
        <v>0</v>
      </c>
      <c r="X21" s="113" t="s">
        <v>114</v>
      </c>
      <c r="Y21" s="113" t="s">
        <v>114</v>
      </c>
      <c r="Z21" s="113" t="s">
        <v>114</v>
      </c>
      <c r="AA21" s="113" t="s">
        <v>114</v>
      </c>
      <c r="AB21" s="177" t="s">
        <v>114</v>
      </c>
      <c r="AC21" s="177" t="s">
        <v>114</v>
      </c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28"/>
      <c r="AQ21" s="179" t="str">
        <f t="shared" si="2"/>
        <v>стр.3040</v>
      </c>
      <c r="AR21" s="256" t="s">
        <v>114</v>
      </c>
      <c r="AS21" s="256" t="s">
        <v>114</v>
      </c>
      <c r="AT21" s="257">
        <f t="shared" si="7"/>
        <v>0</v>
      </c>
      <c r="AU21" s="257">
        <f t="shared" si="4"/>
        <v>0</v>
      </c>
      <c r="AV21" s="256" t="s">
        <v>114</v>
      </c>
      <c r="AW21" s="256" t="s">
        <v>114</v>
      </c>
      <c r="AX21" s="257">
        <f t="shared" si="8"/>
        <v>0</v>
      </c>
      <c r="AY21" s="257">
        <f t="shared" si="6"/>
        <v>0</v>
      </c>
    </row>
    <row r="22" spans="1:51" ht="51">
      <c r="A22" s="178" t="s">
        <v>260</v>
      </c>
      <c r="B22" s="196">
        <v>3050</v>
      </c>
      <c r="C22" s="102" t="s">
        <v>137</v>
      </c>
      <c r="D22" s="100">
        <f>SUM(M22,Q22,S22)</f>
        <v>0</v>
      </c>
      <c r="E22" s="100">
        <f t="shared" si="10"/>
        <v>0</v>
      </c>
      <c r="F22" s="100">
        <f>SUM(N22,R22,T22)</f>
        <v>0</v>
      </c>
      <c r="G22" s="113" t="s">
        <v>114</v>
      </c>
      <c r="H22" s="113" t="s">
        <v>114</v>
      </c>
      <c r="I22" s="177" t="s">
        <v>114</v>
      </c>
      <c r="J22" s="177" t="s">
        <v>114</v>
      </c>
      <c r="K22" s="177" t="s">
        <v>114</v>
      </c>
      <c r="L22" s="177" t="s">
        <v>114</v>
      </c>
      <c r="M22" s="101"/>
      <c r="N22" s="101"/>
      <c r="O22" s="101"/>
      <c r="P22" s="101"/>
      <c r="Q22" s="101"/>
      <c r="R22" s="101"/>
      <c r="S22" s="101"/>
      <c r="T22" s="101"/>
      <c r="U22" s="100">
        <f>SUM(AD22,AH22,AJ22)</f>
        <v>0</v>
      </c>
      <c r="V22" s="100">
        <f t="shared" si="11"/>
        <v>0</v>
      </c>
      <c r="W22" s="100">
        <f>SUM(AE22,AI22,AK22)</f>
        <v>0</v>
      </c>
      <c r="X22" s="113" t="s">
        <v>114</v>
      </c>
      <c r="Y22" s="113" t="s">
        <v>114</v>
      </c>
      <c r="Z22" s="113" t="s">
        <v>114</v>
      </c>
      <c r="AA22" s="113" t="s">
        <v>114</v>
      </c>
      <c r="AB22" s="177" t="s">
        <v>114</v>
      </c>
      <c r="AC22" s="177" t="s">
        <v>114</v>
      </c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28"/>
      <c r="AQ22" s="179" t="str">
        <f t="shared" si="2"/>
        <v>стр.3050</v>
      </c>
      <c r="AR22" s="256" t="s">
        <v>114</v>
      </c>
      <c r="AS22" s="256" t="s">
        <v>114</v>
      </c>
      <c r="AT22" s="257">
        <f t="shared" si="7"/>
        <v>0</v>
      </c>
      <c r="AU22" s="257">
        <f t="shared" si="4"/>
        <v>0</v>
      </c>
      <c r="AV22" s="256" t="s">
        <v>114</v>
      </c>
      <c r="AW22" s="256" t="s">
        <v>114</v>
      </c>
      <c r="AX22" s="257">
        <f t="shared" si="8"/>
        <v>0</v>
      </c>
      <c r="AY22" s="257">
        <f t="shared" si="6"/>
        <v>0</v>
      </c>
    </row>
    <row r="23" spans="1:51" ht="38.25">
      <c r="A23" s="178" t="s">
        <v>261</v>
      </c>
      <c r="B23" s="196">
        <v>3060</v>
      </c>
      <c r="C23" s="102" t="s">
        <v>137</v>
      </c>
      <c r="D23" s="100">
        <f t="shared" si="9"/>
        <v>0</v>
      </c>
      <c r="E23" s="100">
        <f t="shared" si="10"/>
        <v>0</v>
      </c>
      <c r="F23" s="100">
        <f t="shared" si="0"/>
        <v>0</v>
      </c>
      <c r="G23" s="101"/>
      <c r="H23" s="101"/>
      <c r="I23" s="170"/>
      <c r="J23" s="170"/>
      <c r="K23" s="170"/>
      <c r="L23" s="170"/>
      <c r="M23" s="101"/>
      <c r="N23" s="101"/>
      <c r="O23" s="101"/>
      <c r="P23" s="101"/>
      <c r="Q23" s="101"/>
      <c r="R23" s="101"/>
      <c r="S23" s="101"/>
      <c r="T23" s="101"/>
      <c r="U23" s="100">
        <f aca="true" t="shared" si="12" ref="U23:U34">SUM(X23,AD23,AH23,AJ23)</f>
        <v>0</v>
      </c>
      <c r="V23" s="100">
        <f t="shared" si="11"/>
        <v>0</v>
      </c>
      <c r="W23" s="100">
        <f aca="true" t="shared" si="13" ref="W23:W34">SUM(Y23,AE23,AI23,AK23)</f>
        <v>0</v>
      </c>
      <c r="X23" s="101"/>
      <c r="Y23" s="101"/>
      <c r="Z23" s="101"/>
      <c r="AA23" s="101"/>
      <c r="AB23" s="170"/>
      <c r="AC23" s="170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28"/>
      <c r="AQ23" s="179" t="str">
        <f t="shared" si="2"/>
        <v>стр.3060</v>
      </c>
      <c r="AR23" s="257">
        <f aca="true" t="shared" si="14" ref="AR23:AR45">IF(G23&gt;=(I23+K23),0,G23-(I23+K23))</f>
        <v>0</v>
      </c>
      <c r="AS23" s="257">
        <f t="shared" si="3"/>
        <v>0</v>
      </c>
      <c r="AT23" s="257">
        <f t="shared" si="7"/>
        <v>0</v>
      </c>
      <c r="AU23" s="257">
        <f t="shared" si="4"/>
        <v>0</v>
      </c>
      <c r="AV23" s="257">
        <f aca="true" t="shared" si="15" ref="AV23:AV45">IF(X23&gt;=(Z23+AB23),0,X23-(Z23+AB23))</f>
        <v>0</v>
      </c>
      <c r="AW23" s="257">
        <f t="shared" si="5"/>
        <v>0</v>
      </c>
      <c r="AX23" s="257">
        <f t="shared" si="8"/>
        <v>0</v>
      </c>
      <c r="AY23" s="257">
        <f t="shared" si="6"/>
        <v>0</v>
      </c>
    </row>
    <row r="24" spans="1:51" ht="51">
      <c r="A24" s="178" t="s">
        <v>262</v>
      </c>
      <c r="B24" s="196">
        <v>3070</v>
      </c>
      <c r="C24" s="102" t="s">
        <v>137</v>
      </c>
      <c r="D24" s="100">
        <f t="shared" si="9"/>
        <v>0</v>
      </c>
      <c r="E24" s="100">
        <f t="shared" si="10"/>
        <v>0</v>
      </c>
      <c r="F24" s="100">
        <f t="shared" si="0"/>
        <v>0</v>
      </c>
      <c r="G24" s="101"/>
      <c r="H24" s="101"/>
      <c r="I24" s="170"/>
      <c r="J24" s="170"/>
      <c r="K24" s="170"/>
      <c r="L24" s="170"/>
      <c r="M24" s="101"/>
      <c r="N24" s="101"/>
      <c r="O24" s="101"/>
      <c r="P24" s="101"/>
      <c r="Q24" s="101"/>
      <c r="R24" s="101"/>
      <c r="S24" s="101"/>
      <c r="T24" s="101"/>
      <c r="U24" s="100">
        <f t="shared" si="12"/>
        <v>0</v>
      </c>
      <c r="V24" s="100">
        <f t="shared" si="11"/>
        <v>0</v>
      </c>
      <c r="W24" s="100">
        <f t="shared" si="13"/>
        <v>0</v>
      </c>
      <c r="X24" s="101"/>
      <c r="Y24" s="101"/>
      <c r="Z24" s="101"/>
      <c r="AA24" s="101"/>
      <c r="AB24" s="170"/>
      <c r="AC24" s="170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28"/>
      <c r="AQ24" s="179" t="str">
        <f t="shared" si="2"/>
        <v>стр.3070</v>
      </c>
      <c r="AR24" s="257">
        <f t="shared" si="14"/>
        <v>0</v>
      </c>
      <c r="AS24" s="257">
        <f t="shared" si="3"/>
        <v>0</v>
      </c>
      <c r="AT24" s="257">
        <f t="shared" si="7"/>
        <v>0</v>
      </c>
      <c r="AU24" s="257">
        <f t="shared" si="4"/>
        <v>0</v>
      </c>
      <c r="AV24" s="257">
        <f t="shared" si="15"/>
        <v>0</v>
      </c>
      <c r="AW24" s="257">
        <f t="shared" si="5"/>
        <v>0</v>
      </c>
      <c r="AX24" s="257">
        <f t="shared" si="8"/>
        <v>0</v>
      </c>
      <c r="AY24" s="257">
        <f t="shared" si="6"/>
        <v>0</v>
      </c>
    </row>
    <row r="25" spans="1:51" ht="38.25">
      <c r="A25" s="178" t="s">
        <v>263</v>
      </c>
      <c r="B25" s="196">
        <v>3080</v>
      </c>
      <c r="C25" s="102" t="s">
        <v>137</v>
      </c>
      <c r="D25" s="100">
        <f t="shared" si="9"/>
        <v>0</v>
      </c>
      <c r="E25" s="100">
        <f t="shared" si="10"/>
        <v>0</v>
      </c>
      <c r="F25" s="100">
        <f t="shared" si="0"/>
        <v>0</v>
      </c>
      <c r="G25" s="101"/>
      <c r="H25" s="101"/>
      <c r="I25" s="170"/>
      <c r="J25" s="170"/>
      <c r="K25" s="170"/>
      <c r="L25" s="170"/>
      <c r="M25" s="101"/>
      <c r="N25" s="101"/>
      <c r="O25" s="101"/>
      <c r="P25" s="101"/>
      <c r="Q25" s="101"/>
      <c r="R25" s="101"/>
      <c r="S25" s="101"/>
      <c r="T25" s="101"/>
      <c r="U25" s="100">
        <f t="shared" si="12"/>
        <v>0</v>
      </c>
      <c r="V25" s="100">
        <f t="shared" si="11"/>
        <v>0</v>
      </c>
      <c r="W25" s="100">
        <f t="shared" si="13"/>
        <v>0</v>
      </c>
      <c r="X25" s="101"/>
      <c r="Y25" s="101"/>
      <c r="Z25" s="101"/>
      <c r="AA25" s="101"/>
      <c r="AB25" s="170"/>
      <c r="AC25" s="170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28"/>
      <c r="AQ25" s="179" t="str">
        <f t="shared" si="2"/>
        <v>стр.3080</v>
      </c>
      <c r="AR25" s="257">
        <f t="shared" si="14"/>
        <v>0</v>
      </c>
      <c r="AS25" s="257">
        <f t="shared" si="3"/>
        <v>0</v>
      </c>
      <c r="AT25" s="257">
        <f t="shared" si="7"/>
        <v>0</v>
      </c>
      <c r="AU25" s="257">
        <f t="shared" si="4"/>
        <v>0</v>
      </c>
      <c r="AV25" s="257">
        <f t="shared" si="15"/>
        <v>0</v>
      </c>
      <c r="AW25" s="257">
        <f t="shared" si="5"/>
        <v>0</v>
      </c>
      <c r="AX25" s="257">
        <f t="shared" si="8"/>
        <v>0</v>
      </c>
      <c r="AY25" s="257">
        <f t="shared" si="6"/>
        <v>0</v>
      </c>
    </row>
    <row r="26" spans="1:51" ht="51">
      <c r="A26" s="178" t="s">
        <v>264</v>
      </c>
      <c r="B26" s="196">
        <v>3090</v>
      </c>
      <c r="C26" s="102" t="s">
        <v>137</v>
      </c>
      <c r="D26" s="100">
        <f t="shared" si="9"/>
        <v>0</v>
      </c>
      <c r="E26" s="100">
        <f t="shared" si="10"/>
        <v>0</v>
      </c>
      <c r="F26" s="100">
        <f t="shared" si="0"/>
        <v>0</v>
      </c>
      <c r="G26" s="101"/>
      <c r="H26" s="101"/>
      <c r="I26" s="170"/>
      <c r="J26" s="170"/>
      <c r="K26" s="170"/>
      <c r="L26" s="170"/>
      <c r="M26" s="101"/>
      <c r="N26" s="101"/>
      <c r="O26" s="101"/>
      <c r="P26" s="101"/>
      <c r="Q26" s="101"/>
      <c r="R26" s="101"/>
      <c r="S26" s="101"/>
      <c r="T26" s="101"/>
      <c r="U26" s="100">
        <f t="shared" si="12"/>
        <v>0</v>
      </c>
      <c r="V26" s="100">
        <f t="shared" si="11"/>
        <v>0</v>
      </c>
      <c r="W26" s="100">
        <f t="shared" si="13"/>
        <v>0</v>
      </c>
      <c r="X26" s="101"/>
      <c r="Y26" s="101"/>
      <c r="Z26" s="101"/>
      <c r="AA26" s="101"/>
      <c r="AB26" s="170"/>
      <c r="AC26" s="170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28"/>
      <c r="AQ26" s="179" t="str">
        <f t="shared" si="2"/>
        <v>стр.3090</v>
      </c>
      <c r="AR26" s="257">
        <f t="shared" si="14"/>
        <v>0</v>
      </c>
      <c r="AS26" s="257">
        <f t="shared" si="3"/>
        <v>0</v>
      </c>
      <c r="AT26" s="257">
        <f t="shared" si="7"/>
        <v>0</v>
      </c>
      <c r="AU26" s="257">
        <f t="shared" si="4"/>
        <v>0</v>
      </c>
      <c r="AV26" s="257">
        <f t="shared" si="15"/>
        <v>0</v>
      </c>
      <c r="AW26" s="257">
        <f t="shared" si="5"/>
        <v>0</v>
      </c>
      <c r="AX26" s="257">
        <f t="shared" si="8"/>
        <v>0</v>
      </c>
      <c r="AY26" s="257">
        <f t="shared" si="6"/>
        <v>0</v>
      </c>
    </row>
    <row r="27" spans="1:51" ht="25.5">
      <c r="A27" s="178" t="s">
        <v>265</v>
      </c>
      <c r="B27" s="196">
        <v>3100</v>
      </c>
      <c r="C27" s="102" t="s">
        <v>78</v>
      </c>
      <c r="D27" s="100">
        <f t="shared" si="9"/>
        <v>0</v>
      </c>
      <c r="E27" s="100">
        <f aca="true" t="shared" si="16" ref="E27:E35">IF(D27&lt;&gt;0,F27/D27*1000,0)</f>
        <v>0</v>
      </c>
      <c r="F27" s="100">
        <f t="shared" si="0"/>
        <v>0</v>
      </c>
      <c r="G27" s="101"/>
      <c r="H27" s="101"/>
      <c r="I27" s="170"/>
      <c r="J27" s="170"/>
      <c r="K27" s="170"/>
      <c r="L27" s="170"/>
      <c r="M27" s="101"/>
      <c r="N27" s="101"/>
      <c r="O27" s="101"/>
      <c r="P27" s="101"/>
      <c r="Q27" s="101"/>
      <c r="R27" s="101"/>
      <c r="S27" s="101"/>
      <c r="T27" s="101"/>
      <c r="U27" s="100">
        <f t="shared" si="12"/>
        <v>0</v>
      </c>
      <c r="V27" s="100">
        <f aca="true" t="shared" si="17" ref="V27:V35">IF(U27&lt;&gt;0,W27/U27*1000,0)</f>
        <v>0</v>
      </c>
      <c r="W27" s="100">
        <f t="shared" si="13"/>
        <v>0</v>
      </c>
      <c r="X27" s="101"/>
      <c r="Y27" s="101"/>
      <c r="Z27" s="101"/>
      <c r="AA27" s="101"/>
      <c r="AB27" s="170"/>
      <c r="AC27" s="170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28"/>
      <c r="AQ27" s="179" t="str">
        <f t="shared" si="2"/>
        <v>стр.3100</v>
      </c>
      <c r="AR27" s="257">
        <f t="shared" si="14"/>
        <v>0</v>
      </c>
      <c r="AS27" s="257">
        <f t="shared" si="3"/>
        <v>0</v>
      </c>
      <c r="AT27" s="257">
        <f t="shared" si="7"/>
        <v>0</v>
      </c>
      <c r="AU27" s="257">
        <f t="shared" si="4"/>
        <v>0</v>
      </c>
      <c r="AV27" s="257">
        <f t="shared" si="15"/>
        <v>0</v>
      </c>
      <c r="AW27" s="257">
        <f t="shared" si="5"/>
        <v>0</v>
      </c>
      <c r="AX27" s="257">
        <f t="shared" si="8"/>
        <v>0</v>
      </c>
      <c r="AY27" s="257">
        <f t="shared" si="6"/>
        <v>0</v>
      </c>
    </row>
    <row r="28" spans="1:51" ht="12.75">
      <c r="A28" s="178" t="s">
        <v>266</v>
      </c>
      <c r="B28" s="196">
        <v>3110</v>
      </c>
      <c r="C28" s="171" t="s">
        <v>78</v>
      </c>
      <c r="D28" s="169">
        <f>SUM(G28,M28,Q28,S28)</f>
        <v>0</v>
      </c>
      <c r="E28" s="169">
        <f t="shared" si="16"/>
        <v>0</v>
      </c>
      <c r="F28" s="169">
        <f>SUM(H28,N28,R28,T28)</f>
        <v>0</v>
      </c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69">
        <f t="shared" si="12"/>
        <v>0</v>
      </c>
      <c r="V28" s="169">
        <f t="shared" si="17"/>
        <v>0</v>
      </c>
      <c r="W28" s="169">
        <f t="shared" si="13"/>
        <v>0</v>
      </c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60"/>
      <c r="AQ28" s="179" t="str">
        <f t="shared" si="2"/>
        <v>стр.3110</v>
      </c>
      <c r="AR28" s="257">
        <f t="shared" si="14"/>
        <v>0</v>
      </c>
      <c r="AS28" s="257">
        <f t="shared" si="3"/>
        <v>0</v>
      </c>
      <c r="AT28" s="257">
        <f t="shared" si="7"/>
        <v>0</v>
      </c>
      <c r="AU28" s="257">
        <f t="shared" si="4"/>
        <v>0</v>
      </c>
      <c r="AV28" s="257">
        <f t="shared" si="15"/>
        <v>0</v>
      </c>
      <c r="AW28" s="257">
        <f t="shared" si="5"/>
        <v>0</v>
      </c>
      <c r="AX28" s="257">
        <f t="shared" si="8"/>
        <v>0</v>
      </c>
      <c r="AY28" s="257">
        <f t="shared" si="6"/>
        <v>0</v>
      </c>
    </row>
    <row r="29" spans="1:51" ht="25.5">
      <c r="A29" s="212" t="s">
        <v>267</v>
      </c>
      <c r="B29" s="196">
        <v>3120</v>
      </c>
      <c r="C29" s="102" t="s">
        <v>78</v>
      </c>
      <c r="D29" s="100">
        <f t="shared" si="9"/>
        <v>0</v>
      </c>
      <c r="E29" s="100">
        <f t="shared" si="16"/>
        <v>0</v>
      </c>
      <c r="F29" s="100">
        <f t="shared" si="0"/>
        <v>0</v>
      </c>
      <c r="G29" s="101"/>
      <c r="H29" s="101"/>
      <c r="I29" s="170"/>
      <c r="J29" s="170"/>
      <c r="K29" s="170"/>
      <c r="L29" s="170"/>
      <c r="M29" s="101"/>
      <c r="N29" s="101"/>
      <c r="O29" s="101"/>
      <c r="P29" s="101"/>
      <c r="Q29" s="101"/>
      <c r="R29" s="101"/>
      <c r="S29" s="101"/>
      <c r="T29" s="101"/>
      <c r="U29" s="100">
        <f t="shared" si="12"/>
        <v>0</v>
      </c>
      <c r="V29" s="100">
        <f t="shared" si="17"/>
        <v>0</v>
      </c>
      <c r="W29" s="100">
        <f t="shared" si="13"/>
        <v>0</v>
      </c>
      <c r="X29" s="101"/>
      <c r="Y29" s="101"/>
      <c r="Z29" s="101"/>
      <c r="AA29" s="101"/>
      <c r="AB29" s="170"/>
      <c r="AC29" s="170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28"/>
      <c r="AQ29" s="179" t="str">
        <f t="shared" si="2"/>
        <v>стр.3120</v>
      </c>
      <c r="AR29" s="257">
        <f t="shared" si="14"/>
        <v>0</v>
      </c>
      <c r="AS29" s="257">
        <f t="shared" si="3"/>
        <v>0</v>
      </c>
      <c r="AT29" s="257">
        <f t="shared" si="7"/>
        <v>0</v>
      </c>
      <c r="AU29" s="257">
        <f t="shared" si="4"/>
        <v>0</v>
      </c>
      <c r="AV29" s="257">
        <f t="shared" si="15"/>
        <v>0</v>
      </c>
      <c r="AW29" s="257">
        <f t="shared" si="5"/>
        <v>0</v>
      </c>
      <c r="AX29" s="257">
        <f t="shared" si="8"/>
        <v>0</v>
      </c>
      <c r="AY29" s="257">
        <f t="shared" si="6"/>
        <v>0</v>
      </c>
    </row>
    <row r="30" spans="1:51" ht="25.5">
      <c r="A30" s="212" t="s">
        <v>268</v>
      </c>
      <c r="B30" s="196">
        <v>3130</v>
      </c>
      <c r="C30" s="183" t="s">
        <v>78</v>
      </c>
      <c r="D30" s="169">
        <f>SUM(G30,M30,Q30,S30)</f>
        <v>0</v>
      </c>
      <c r="E30" s="169">
        <f t="shared" si="16"/>
        <v>0</v>
      </c>
      <c r="F30" s="169">
        <f t="shared" si="0"/>
        <v>0</v>
      </c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69">
        <f t="shared" si="12"/>
        <v>0</v>
      </c>
      <c r="V30" s="169">
        <f t="shared" si="17"/>
        <v>0</v>
      </c>
      <c r="W30" s="169">
        <f t="shared" si="13"/>
        <v>0</v>
      </c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60"/>
      <c r="AQ30" s="179" t="str">
        <f t="shared" si="2"/>
        <v>стр.3130</v>
      </c>
      <c r="AR30" s="257">
        <f t="shared" si="14"/>
        <v>0</v>
      </c>
      <c r="AS30" s="257">
        <f t="shared" si="3"/>
        <v>0</v>
      </c>
      <c r="AT30" s="257">
        <f t="shared" si="7"/>
        <v>0</v>
      </c>
      <c r="AU30" s="257">
        <f t="shared" si="4"/>
        <v>0</v>
      </c>
      <c r="AV30" s="257">
        <f t="shared" si="15"/>
        <v>0</v>
      </c>
      <c r="AW30" s="257">
        <f t="shared" si="5"/>
        <v>0</v>
      </c>
      <c r="AX30" s="257">
        <f t="shared" si="8"/>
        <v>0</v>
      </c>
      <c r="AY30" s="257">
        <f t="shared" si="6"/>
        <v>0</v>
      </c>
    </row>
    <row r="31" spans="1:51" ht="63.75">
      <c r="A31" s="212" t="s">
        <v>269</v>
      </c>
      <c r="B31" s="196">
        <v>3140</v>
      </c>
      <c r="C31" s="171" t="s">
        <v>137</v>
      </c>
      <c r="D31" s="169">
        <f>SUM(G31,M31,Q31,S31)</f>
        <v>0</v>
      </c>
      <c r="E31" s="169">
        <f t="shared" si="16"/>
        <v>0</v>
      </c>
      <c r="F31" s="169">
        <f>SUM(H31,N31,R31,T31)</f>
        <v>0</v>
      </c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69">
        <f t="shared" si="12"/>
        <v>0</v>
      </c>
      <c r="V31" s="169">
        <f t="shared" si="17"/>
        <v>0</v>
      </c>
      <c r="W31" s="169">
        <f t="shared" si="13"/>
        <v>0</v>
      </c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60"/>
      <c r="AQ31" s="179" t="str">
        <f t="shared" si="2"/>
        <v>стр.3140</v>
      </c>
      <c r="AR31" s="257">
        <f t="shared" si="14"/>
        <v>0</v>
      </c>
      <c r="AS31" s="257">
        <f t="shared" si="3"/>
        <v>0</v>
      </c>
      <c r="AT31" s="257">
        <f t="shared" si="7"/>
        <v>0</v>
      </c>
      <c r="AU31" s="257">
        <f t="shared" si="4"/>
        <v>0</v>
      </c>
      <c r="AV31" s="257">
        <f t="shared" si="15"/>
        <v>0</v>
      </c>
      <c r="AW31" s="257">
        <f t="shared" si="5"/>
        <v>0</v>
      </c>
      <c r="AX31" s="257">
        <f t="shared" si="8"/>
        <v>0</v>
      </c>
      <c r="AY31" s="257">
        <f t="shared" si="6"/>
        <v>0</v>
      </c>
    </row>
    <row r="32" spans="1:51" ht="63.75">
      <c r="A32" s="212" t="s">
        <v>270</v>
      </c>
      <c r="B32" s="196">
        <v>3150</v>
      </c>
      <c r="C32" s="171" t="s">
        <v>137</v>
      </c>
      <c r="D32" s="169">
        <f>SUM(G32,M32,Q32,S32)</f>
        <v>0</v>
      </c>
      <c r="E32" s="169">
        <f t="shared" si="16"/>
        <v>0</v>
      </c>
      <c r="F32" s="169">
        <f>SUM(H32,N32,R32,T32)</f>
        <v>0</v>
      </c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69">
        <f t="shared" si="12"/>
        <v>0</v>
      </c>
      <c r="V32" s="169">
        <f t="shared" si="17"/>
        <v>0</v>
      </c>
      <c r="W32" s="169">
        <f t="shared" si="13"/>
        <v>0</v>
      </c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60"/>
      <c r="AQ32" s="179" t="str">
        <f t="shared" si="2"/>
        <v>стр.3150</v>
      </c>
      <c r="AR32" s="257">
        <f t="shared" si="14"/>
        <v>0</v>
      </c>
      <c r="AS32" s="257">
        <f t="shared" si="3"/>
        <v>0</v>
      </c>
      <c r="AT32" s="257">
        <f t="shared" si="7"/>
        <v>0</v>
      </c>
      <c r="AU32" s="257">
        <f t="shared" si="4"/>
        <v>0</v>
      </c>
      <c r="AV32" s="257">
        <f t="shared" si="15"/>
        <v>0</v>
      </c>
      <c r="AW32" s="257">
        <f t="shared" si="5"/>
        <v>0</v>
      </c>
      <c r="AX32" s="257">
        <f t="shared" si="8"/>
        <v>0</v>
      </c>
      <c r="AY32" s="257">
        <f t="shared" si="6"/>
        <v>0</v>
      </c>
    </row>
    <row r="33" spans="1:51" ht="63.75">
      <c r="A33" s="212" t="s">
        <v>271</v>
      </c>
      <c r="B33" s="196">
        <v>3160</v>
      </c>
      <c r="C33" s="171" t="s">
        <v>137</v>
      </c>
      <c r="D33" s="169">
        <f>SUM(G33,M33,Q33,S33)</f>
        <v>0</v>
      </c>
      <c r="E33" s="169">
        <f t="shared" si="16"/>
        <v>0</v>
      </c>
      <c r="F33" s="169">
        <f>SUM(H33,N33,R33,T33)</f>
        <v>0</v>
      </c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>
        <f t="shared" si="12"/>
        <v>0</v>
      </c>
      <c r="V33" s="169">
        <f t="shared" si="17"/>
        <v>0</v>
      </c>
      <c r="W33" s="169">
        <f t="shared" si="13"/>
        <v>0</v>
      </c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60"/>
      <c r="AQ33" s="179" t="str">
        <f t="shared" si="2"/>
        <v>стр.3160</v>
      </c>
      <c r="AR33" s="257">
        <f t="shared" si="14"/>
        <v>0</v>
      </c>
      <c r="AS33" s="257">
        <f t="shared" si="3"/>
        <v>0</v>
      </c>
      <c r="AT33" s="257">
        <f t="shared" si="7"/>
        <v>0</v>
      </c>
      <c r="AU33" s="257">
        <f t="shared" si="4"/>
        <v>0</v>
      </c>
      <c r="AV33" s="257">
        <f t="shared" si="15"/>
        <v>0</v>
      </c>
      <c r="AW33" s="257">
        <f t="shared" si="5"/>
        <v>0</v>
      </c>
      <c r="AX33" s="257">
        <f t="shared" si="8"/>
        <v>0</v>
      </c>
      <c r="AY33" s="257">
        <f t="shared" si="6"/>
        <v>0</v>
      </c>
    </row>
    <row r="34" spans="1:51" ht="38.25">
      <c r="A34" s="212" t="s">
        <v>272</v>
      </c>
      <c r="B34" s="196">
        <v>3170</v>
      </c>
      <c r="C34" s="102" t="s">
        <v>120</v>
      </c>
      <c r="D34" s="122">
        <f t="shared" si="9"/>
        <v>0</v>
      </c>
      <c r="E34" s="100">
        <f t="shared" si="16"/>
        <v>0</v>
      </c>
      <c r="F34" s="100">
        <f t="shared" si="0"/>
        <v>0</v>
      </c>
      <c r="G34" s="103"/>
      <c r="H34" s="101"/>
      <c r="I34" s="172"/>
      <c r="J34" s="170"/>
      <c r="K34" s="172"/>
      <c r="L34" s="170"/>
      <c r="M34" s="103"/>
      <c r="N34" s="101"/>
      <c r="O34" s="103"/>
      <c r="P34" s="101"/>
      <c r="Q34" s="103"/>
      <c r="R34" s="101"/>
      <c r="S34" s="103"/>
      <c r="T34" s="101"/>
      <c r="U34" s="122">
        <f t="shared" si="12"/>
        <v>0</v>
      </c>
      <c r="V34" s="100">
        <f t="shared" si="17"/>
        <v>0</v>
      </c>
      <c r="W34" s="100">
        <f t="shared" si="13"/>
        <v>0</v>
      </c>
      <c r="X34" s="103"/>
      <c r="Y34" s="101"/>
      <c r="Z34" s="103"/>
      <c r="AA34" s="101"/>
      <c r="AB34" s="172"/>
      <c r="AC34" s="170"/>
      <c r="AD34" s="103"/>
      <c r="AE34" s="101"/>
      <c r="AF34" s="103"/>
      <c r="AG34" s="101"/>
      <c r="AH34" s="103"/>
      <c r="AI34" s="101"/>
      <c r="AJ34" s="103"/>
      <c r="AK34" s="101"/>
      <c r="AL34" s="103"/>
      <c r="AM34" s="101"/>
      <c r="AN34" s="103"/>
      <c r="AO34" s="101"/>
      <c r="AP34" s="28"/>
      <c r="AQ34" s="179" t="str">
        <f t="shared" si="2"/>
        <v>стр.3170</v>
      </c>
      <c r="AR34" s="257">
        <f t="shared" si="14"/>
        <v>0</v>
      </c>
      <c r="AS34" s="257">
        <f t="shared" si="3"/>
        <v>0</v>
      </c>
      <c r="AT34" s="257">
        <f t="shared" si="7"/>
        <v>0</v>
      </c>
      <c r="AU34" s="257">
        <f t="shared" si="4"/>
        <v>0</v>
      </c>
      <c r="AV34" s="257">
        <f t="shared" si="15"/>
        <v>0</v>
      </c>
      <c r="AW34" s="257">
        <f t="shared" si="5"/>
        <v>0</v>
      </c>
      <c r="AX34" s="257">
        <f t="shared" si="8"/>
        <v>0</v>
      </c>
      <c r="AY34" s="257">
        <f t="shared" si="6"/>
        <v>0</v>
      </c>
    </row>
    <row r="35" spans="1:51" ht="38.25">
      <c r="A35" s="212" t="s">
        <v>273</v>
      </c>
      <c r="B35" s="196">
        <v>3180</v>
      </c>
      <c r="C35" s="171" t="s">
        <v>120</v>
      </c>
      <c r="D35" s="181">
        <f aca="true" t="shared" si="18" ref="D35:D45">SUM(G35,M35,Q35,S35)</f>
        <v>0</v>
      </c>
      <c r="E35" s="169">
        <f t="shared" si="16"/>
        <v>0</v>
      </c>
      <c r="F35" s="169">
        <f aca="true" t="shared" si="19" ref="F35:F49">SUM(H35,N35,R35,T35)</f>
        <v>0</v>
      </c>
      <c r="G35" s="172"/>
      <c r="H35" s="170"/>
      <c r="I35" s="172"/>
      <c r="J35" s="170"/>
      <c r="K35" s="172"/>
      <c r="L35" s="170"/>
      <c r="M35" s="172"/>
      <c r="N35" s="170"/>
      <c r="O35" s="172"/>
      <c r="P35" s="170"/>
      <c r="Q35" s="172"/>
      <c r="R35" s="170"/>
      <c r="S35" s="172"/>
      <c r="T35" s="170"/>
      <c r="U35" s="181">
        <f aca="true" t="shared" si="20" ref="U35:U45">SUM(X35,AD35,AH35,AJ35)</f>
        <v>0</v>
      </c>
      <c r="V35" s="169">
        <f t="shared" si="17"/>
        <v>0</v>
      </c>
      <c r="W35" s="169">
        <f aca="true" t="shared" si="21" ref="W35:W45">SUM(Y35,AE35,AI35,AK35)</f>
        <v>0</v>
      </c>
      <c r="X35" s="172"/>
      <c r="Y35" s="170"/>
      <c r="Z35" s="172"/>
      <c r="AA35" s="170"/>
      <c r="AB35" s="172"/>
      <c r="AC35" s="170"/>
      <c r="AD35" s="172"/>
      <c r="AE35" s="170"/>
      <c r="AF35" s="172"/>
      <c r="AG35" s="170"/>
      <c r="AH35" s="172"/>
      <c r="AI35" s="170"/>
      <c r="AJ35" s="172"/>
      <c r="AK35" s="170"/>
      <c r="AL35" s="172"/>
      <c r="AM35" s="170"/>
      <c r="AN35" s="172"/>
      <c r="AO35" s="170"/>
      <c r="AP35" s="160"/>
      <c r="AQ35" s="179" t="str">
        <f t="shared" si="2"/>
        <v>стр.3180</v>
      </c>
      <c r="AR35" s="257">
        <f t="shared" si="14"/>
        <v>0</v>
      </c>
      <c r="AS35" s="257">
        <f t="shared" si="3"/>
        <v>0</v>
      </c>
      <c r="AT35" s="257">
        <f t="shared" si="7"/>
        <v>0</v>
      </c>
      <c r="AU35" s="257">
        <f t="shared" si="4"/>
        <v>0</v>
      </c>
      <c r="AV35" s="257">
        <f t="shared" si="15"/>
        <v>0</v>
      </c>
      <c r="AW35" s="257">
        <f t="shared" si="5"/>
        <v>0</v>
      </c>
      <c r="AX35" s="257">
        <f t="shared" si="8"/>
        <v>0</v>
      </c>
      <c r="AY35" s="257">
        <f t="shared" si="6"/>
        <v>0</v>
      </c>
    </row>
    <row r="36" spans="1:51" ht="12.75">
      <c r="A36" s="212" t="s">
        <v>274</v>
      </c>
      <c r="B36" s="196">
        <v>3190</v>
      </c>
      <c r="C36" s="171" t="s">
        <v>76</v>
      </c>
      <c r="D36" s="169">
        <f t="shared" si="18"/>
        <v>0</v>
      </c>
      <c r="E36" s="169">
        <f aca="true" t="shared" si="22" ref="E36:E45">IF(D36&lt;&gt;0,F36/D36*1000,0)</f>
        <v>0</v>
      </c>
      <c r="F36" s="169">
        <f t="shared" si="19"/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69">
        <f t="shared" si="20"/>
        <v>0</v>
      </c>
      <c r="V36" s="169">
        <f aca="true" t="shared" si="23" ref="V36:V45">IF(U36&lt;&gt;0,W36/U36*1000,0)</f>
        <v>0</v>
      </c>
      <c r="W36" s="169">
        <f t="shared" si="21"/>
        <v>0</v>
      </c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60"/>
      <c r="AQ36" s="179" t="str">
        <f t="shared" si="2"/>
        <v>стр.3190</v>
      </c>
      <c r="AR36" s="257">
        <f t="shared" si="14"/>
        <v>0</v>
      </c>
      <c r="AS36" s="257">
        <f t="shared" si="3"/>
        <v>0</v>
      </c>
      <c r="AT36" s="257">
        <f t="shared" si="7"/>
        <v>0</v>
      </c>
      <c r="AU36" s="257">
        <f t="shared" si="4"/>
        <v>0</v>
      </c>
      <c r="AV36" s="257">
        <f t="shared" si="15"/>
        <v>0</v>
      </c>
      <c r="AW36" s="257">
        <f t="shared" si="5"/>
        <v>0</v>
      </c>
      <c r="AX36" s="257">
        <f t="shared" si="8"/>
        <v>0</v>
      </c>
      <c r="AY36" s="257">
        <f t="shared" si="6"/>
        <v>0</v>
      </c>
    </row>
    <row r="37" spans="1:51" ht="38.25">
      <c r="A37" s="212" t="s">
        <v>275</v>
      </c>
      <c r="B37" s="196">
        <v>3200</v>
      </c>
      <c r="C37" s="171" t="s">
        <v>76</v>
      </c>
      <c r="D37" s="169">
        <f t="shared" si="18"/>
        <v>0</v>
      </c>
      <c r="E37" s="169">
        <f t="shared" si="22"/>
        <v>0</v>
      </c>
      <c r="F37" s="169">
        <f t="shared" si="19"/>
        <v>0</v>
      </c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69">
        <f t="shared" si="20"/>
        <v>0</v>
      </c>
      <c r="V37" s="169">
        <f t="shared" si="23"/>
        <v>0</v>
      </c>
      <c r="W37" s="169">
        <f t="shared" si="21"/>
        <v>0</v>
      </c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60"/>
      <c r="AQ37" s="179" t="str">
        <f t="shared" si="2"/>
        <v>стр.3200</v>
      </c>
      <c r="AR37" s="257">
        <f t="shared" si="14"/>
        <v>0</v>
      </c>
      <c r="AS37" s="257">
        <f t="shared" si="3"/>
        <v>0</v>
      </c>
      <c r="AT37" s="257">
        <f t="shared" si="7"/>
        <v>0</v>
      </c>
      <c r="AU37" s="257">
        <f t="shared" si="4"/>
        <v>0</v>
      </c>
      <c r="AV37" s="257">
        <f t="shared" si="15"/>
        <v>0</v>
      </c>
      <c r="AW37" s="257">
        <f t="shared" si="5"/>
        <v>0</v>
      </c>
      <c r="AX37" s="257">
        <f t="shared" si="8"/>
        <v>0</v>
      </c>
      <c r="AY37" s="257">
        <f t="shared" si="6"/>
        <v>0</v>
      </c>
    </row>
    <row r="38" spans="1:51" ht="63.75">
      <c r="A38" s="212" t="s">
        <v>276</v>
      </c>
      <c r="B38" s="196">
        <v>3210</v>
      </c>
      <c r="C38" s="171" t="s">
        <v>76</v>
      </c>
      <c r="D38" s="169">
        <f t="shared" si="18"/>
        <v>0</v>
      </c>
      <c r="E38" s="169">
        <f t="shared" si="22"/>
        <v>0</v>
      </c>
      <c r="F38" s="169">
        <f t="shared" si="19"/>
        <v>0</v>
      </c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69">
        <f t="shared" si="20"/>
        <v>0</v>
      </c>
      <c r="V38" s="169">
        <f t="shared" si="23"/>
        <v>0</v>
      </c>
      <c r="W38" s="169">
        <f t="shared" si="21"/>
        <v>0</v>
      </c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60"/>
      <c r="AQ38" s="179" t="str">
        <f t="shared" si="2"/>
        <v>стр.3210</v>
      </c>
      <c r="AR38" s="257">
        <f t="shared" si="14"/>
        <v>0</v>
      </c>
      <c r="AS38" s="257">
        <f t="shared" si="3"/>
        <v>0</v>
      </c>
      <c r="AT38" s="257">
        <f t="shared" si="7"/>
        <v>0</v>
      </c>
      <c r="AU38" s="257">
        <f t="shared" si="4"/>
        <v>0</v>
      </c>
      <c r="AV38" s="257">
        <f t="shared" si="15"/>
        <v>0</v>
      </c>
      <c r="AW38" s="257">
        <f t="shared" si="5"/>
        <v>0</v>
      </c>
      <c r="AX38" s="257">
        <f t="shared" si="8"/>
        <v>0</v>
      </c>
      <c r="AY38" s="257">
        <f t="shared" si="6"/>
        <v>0</v>
      </c>
    </row>
    <row r="39" spans="1:51" ht="25.5">
      <c r="A39" s="212" t="s">
        <v>277</v>
      </c>
      <c r="B39" s="196">
        <v>3220</v>
      </c>
      <c r="C39" s="183" t="s">
        <v>120</v>
      </c>
      <c r="D39" s="181">
        <f t="shared" si="18"/>
        <v>0</v>
      </c>
      <c r="E39" s="169">
        <f t="shared" si="22"/>
        <v>0</v>
      </c>
      <c r="F39" s="169">
        <f t="shared" si="19"/>
        <v>0</v>
      </c>
      <c r="G39" s="172"/>
      <c r="H39" s="170"/>
      <c r="I39" s="172"/>
      <c r="J39" s="170"/>
      <c r="K39" s="172"/>
      <c r="L39" s="170"/>
      <c r="M39" s="172"/>
      <c r="N39" s="170"/>
      <c r="O39" s="172"/>
      <c r="P39" s="170"/>
      <c r="Q39" s="172"/>
      <c r="R39" s="170"/>
      <c r="S39" s="172"/>
      <c r="T39" s="170"/>
      <c r="U39" s="181">
        <f t="shared" si="20"/>
        <v>0</v>
      </c>
      <c r="V39" s="169">
        <f t="shared" si="23"/>
        <v>0</v>
      </c>
      <c r="W39" s="169">
        <f t="shared" si="21"/>
        <v>0</v>
      </c>
      <c r="X39" s="172"/>
      <c r="Y39" s="170"/>
      <c r="Z39" s="172"/>
      <c r="AA39" s="170"/>
      <c r="AB39" s="172"/>
      <c r="AC39" s="170"/>
      <c r="AD39" s="172"/>
      <c r="AE39" s="170"/>
      <c r="AF39" s="172"/>
      <c r="AG39" s="170"/>
      <c r="AH39" s="172"/>
      <c r="AI39" s="170"/>
      <c r="AJ39" s="172"/>
      <c r="AK39" s="170"/>
      <c r="AL39" s="172"/>
      <c r="AM39" s="170"/>
      <c r="AN39" s="172"/>
      <c r="AO39" s="170"/>
      <c r="AP39" s="160"/>
      <c r="AQ39" s="179" t="str">
        <f t="shared" si="2"/>
        <v>стр.3220</v>
      </c>
      <c r="AR39" s="257">
        <f t="shared" si="14"/>
        <v>0</v>
      </c>
      <c r="AS39" s="257">
        <f t="shared" si="3"/>
        <v>0</v>
      </c>
      <c r="AT39" s="257">
        <f t="shared" si="7"/>
        <v>0</v>
      </c>
      <c r="AU39" s="257">
        <f t="shared" si="4"/>
        <v>0</v>
      </c>
      <c r="AV39" s="257">
        <f t="shared" si="15"/>
        <v>0</v>
      </c>
      <c r="AW39" s="257">
        <f t="shared" si="5"/>
        <v>0</v>
      </c>
      <c r="AX39" s="257">
        <f t="shared" si="8"/>
        <v>0</v>
      </c>
      <c r="AY39" s="257">
        <f t="shared" si="6"/>
        <v>0</v>
      </c>
    </row>
    <row r="40" spans="1:51" ht="51">
      <c r="A40" s="212" t="s">
        <v>278</v>
      </c>
      <c r="B40" s="196">
        <v>3230</v>
      </c>
      <c r="C40" s="183" t="s">
        <v>120</v>
      </c>
      <c r="D40" s="181">
        <f t="shared" si="18"/>
        <v>0</v>
      </c>
      <c r="E40" s="169">
        <f t="shared" si="22"/>
        <v>0</v>
      </c>
      <c r="F40" s="169">
        <f t="shared" si="19"/>
        <v>0</v>
      </c>
      <c r="G40" s="172"/>
      <c r="H40" s="170"/>
      <c r="I40" s="172"/>
      <c r="J40" s="170"/>
      <c r="K40" s="172"/>
      <c r="L40" s="170"/>
      <c r="M40" s="172"/>
      <c r="N40" s="170"/>
      <c r="O40" s="172"/>
      <c r="P40" s="170"/>
      <c r="Q40" s="172"/>
      <c r="R40" s="170"/>
      <c r="S40" s="172"/>
      <c r="T40" s="170"/>
      <c r="U40" s="181">
        <f t="shared" si="20"/>
        <v>0</v>
      </c>
      <c r="V40" s="169">
        <f t="shared" si="23"/>
        <v>0</v>
      </c>
      <c r="W40" s="169">
        <f t="shared" si="21"/>
        <v>0</v>
      </c>
      <c r="X40" s="172"/>
      <c r="Y40" s="170"/>
      <c r="Z40" s="172"/>
      <c r="AA40" s="170"/>
      <c r="AB40" s="172"/>
      <c r="AC40" s="170"/>
      <c r="AD40" s="172"/>
      <c r="AE40" s="170"/>
      <c r="AF40" s="172"/>
      <c r="AG40" s="170"/>
      <c r="AH40" s="172"/>
      <c r="AI40" s="170"/>
      <c r="AJ40" s="172"/>
      <c r="AK40" s="170"/>
      <c r="AL40" s="172"/>
      <c r="AM40" s="170"/>
      <c r="AN40" s="172"/>
      <c r="AO40" s="170"/>
      <c r="AP40" s="160"/>
      <c r="AQ40" s="179" t="str">
        <f t="shared" si="2"/>
        <v>стр.3230</v>
      </c>
      <c r="AR40" s="257">
        <f t="shared" si="14"/>
        <v>0</v>
      </c>
      <c r="AS40" s="257">
        <f t="shared" si="3"/>
        <v>0</v>
      </c>
      <c r="AT40" s="257">
        <f t="shared" si="7"/>
        <v>0</v>
      </c>
      <c r="AU40" s="257">
        <f t="shared" si="4"/>
        <v>0</v>
      </c>
      <c r="AV40" s="257">
        <f t="shared" si="15"/>
        <v>0</v>
      </c>
      <c r="AW40" s="257">
        <f t="shared" si="5"/>
        <v>0</v>
      </c>
      <c r="AX40" s="257">
        <f t="shared" si="8"/>
        <v>0</v>
      </c>
      <c r="AY40" s="257">
        <f t="shared" si="6"/>
        <v>0</v>
      </c>
    </row>
    <row r="41" spans="1:51" ht="38.25">
      <c r="A41" s="212" t="s">
        <v>279</v>
      </c>
      <c r="B41" s="196">
        <v>3240</v>
      </c>
      <c r="C41" s="183" t="s">
        <v>120</v>
      </c>
      <c r="D41" s="181">
        <f t="shared" si="18"/>
        <v>0</v>
      </c>
      <c r="E41" s="169">
        <f t="shared" si="22"/>
        <v>0</v>
      </c>
      <c r="F41" s="169">
        <f t="shared" si="19"/>
        <v>0</v>
      </c>
      <c r="G41" s="172"/>
      <c r="H41" s="170"/>
      <c r="I41" s="172"/>
      <c r="J41" s="170"/>
      <c r="K41" s="172"/>
      <c r="L41" s="170"/>
      <c r="M41" s="172"/>
      <c r="N41" s="170"/>
      <c r="O41" s="172"/>
      <c r="P41" s="170"/>
      <c r="Q41" s="172"/>
      <c r="R41" s="170"/>
      <c r="S41" s="172"/>
      <c r="T41" s="170"/>
      <c r="U41" s="181">
        <f t="shared" si="20"/>
        <v>0</v>
      </c>
      <c r="V41" s="169">
        <f t="shared" si="23"/>
        <v>0</v>
      </c>
      <c r="W41" s="169">
        <f t="shared" si="21"/>
        <v>0</v>
      </c>
      <c r="X41" s="172"/>
      <c r="Y41" s="170"/>
      <c r="Z41" s="172"/>
      <c r="AA41" s="170"/>
      <c r="AB41" s="172"/>
      <c r="AC41" s="170"/>
      <c r="AD41" s="172"/>
      <c r="AE41" s="170"/>
      <c r="AF41" s="172"/>
      <c r="AG41" s="170"/>
      <c r="AH41" s="172"/>
      <c r="AI41" s="170"/>
      <c r="AJ41" s="172"/>
      <c r="AK41" s="170"/>
      <c r="AL41" s="172"/>
      <c r="AM41" s="170"/>
      <c r="AN41" s="172"/>
      <c r="AO41" s="170"/>
      <c r="AP41" s="160"/>
      <c r="AQ41" s="179" t="str">
        <f t="shared" si="2"/>
        <v>стр.3240</v>
      </c>
      <c r="AR41" s="257">
        <f t="shared" si="14"/>
        <v>0</v>
      </c>
      <c r="AS41" s="257">
        <f t="shared" si="3"/>
        <v>0</v>
      </c>
      <c r="AT41" s="257">
        <f t="shared" si="7"/>
        <v>0</v>
      </c>
      <c r="AU41" s="257">
        <f t="shared" si="4"/>
        <v>0</v>
      </c>
      <c r="AV41" s="257">
        <f t="shared" si="15"/>
        <v>0</v>
      </c>
      <c r="AW41" s="257">
        <f t="shared" si="5"/>
        <v>0</v>
      </c>
      <c r="AX41" s="257">
        <f t="shared" si="8"/>
        <v>0</v>
      </c>
      <c r="AY41" s="257">
        <f t="shared" si="6"/>
        <v>0</v>
      </c>
    </row>
    <row r="42" spans="1:51" ht="12.75">
      <c r="A42" s="212" t="s">
        <v>280</v>
      </c>
      <c r="B42" s="196">
        <v>3250</v>
      </c>
      <c r="C42" s="183" t="s">
        <v>120</v>
      </c>
      <c r="D42" s="181">
        <f t="shared" si="18"/>
        <v>0</v>
      </c>
      <c r="E42" s="169">
        <f t="shared" si="22"/>
        <v>0</v>
      </c>
      <c r="F42" s="169">
        <f t="shared" si="19"/>
        <v>0</v>
      </c>
      <c r="G42" s="172"/>
      <c r="H42" s="170"/>
      <c r="I42" s="172"/>
      <c r="J42" s="170"/>
      <c r="K42" s="172"/>
      <c r="L42" s="170"/>
      <c r="M42" s="172"/>
      <c r="N42" s="170"/>
      <c r="O42" s="172"/>
      <c r="P42" s="170"/>
      <c r="Q42" s="172"/>
      <c r="R42" s="170"/>
      <c r="S42" s="172"/>
      <c r="T42" s="170"/>
      <c r="U42" s="181">
        <f t="shared" si="20"/>
        <v>0</v>
      </c>
      <c r="V42" s="169">
        <f t="shared" si="23"/>
        <v>0</v>
      </c>
      <c r="W42" s="169">
        <f t="shared" si="21"/>
        <v>0</v>
      </c>
      <c r="X42" s="172"/>
      <c r="Y42" s="170"/>
      <c r="Z42" s="172"/>
      <c r="AA42" s="170"/>
      <c r="AB42" s="172"/>
      <c r="AC42" s="170"/>
      <c r="AD42" s="172"/>
      <c r="AE42" s="170"/>
      <c r="AF42" s="172"/>
      <c r="AG42" s="170"/>
      <c r="AH42" s="172"/>
      <c r="AI42" s="170"/>
      <c r="AJ42" s="172"/>
      <c r="AK42" s="170"/>
      <c r="AL42" s="172"/>
      <c r="AM42" s="170"/>
      <c r="AN42" s="172"/>
      <c r="AO42" s="170"/>
      <c r="AP42" s="160"/>
      <c r="AQ42" s="179" t="str">
        <f t="shared" si="2"/>
        <v>стр.3250</v>
      </c>
      <c r="AR42" s="257">
        <f t="shared" si="14"/>
        <v>0</v>
      </c>
      <c r="AS42" s="257">
        <f t="shared" si="3"/>
        <v>0</v>
      </c>
      <c r="AT42" s="257">
        <f t="shared" si="7"/>
        <v>0</v>
      </c>
      <c r="AU42" s="257">
        <f t="shared" si="4"/>
        <v>0</v>
      </c>
      <c r="AV42" s="257">
        <f t="shared" si="15"/>
        <v>0</v>
      </c>
      <c r="AW42" s="257">
        <f t="shared" si="5"/>
        <v>0</v>
      </c>
      <c r="AX42" s="257">
        <f t="shared" si="8"/>
        <v>0</v>
      </c>
      <c r="AY42" s="257">
        <f t="shared" si="6"/>
        <v>0</v>
      </c>
    </row>
    <row r="43" spans="1:51" ht="12.75">
      <c r="A43" s="212" t="s">
        <v>281</v>
      </c>
      <c r="B43" s="196">
        <v>3260</v>
      </c>
      <c r="C43" s="183" t="s">
        <v>120</v>
      </c>
      <c r="D43" s="181">
        <f t="shared" si="18"/>
        <v>0</v>
      </c>
      <c r="E43" s="169">
        <f t="shared" si="22"/>
        <v>0</v>
      </c>
      <c r="F43" s="169">
        <f t="shared" si="19"/>
        <v>0</v>
      </c>
      <c r="G43" s="172"/>
      <c r="H43" s="170"/>
      <c r="I43" s="172"/>
      <c r="J43" s="170"/>
      <c r="K43" s="172"/>
      <c r="L43" s="170"/>
      <c r="M43" s="172"/>
      <c r="N43" s="170"/>
      <c r="O43" s="172"/>
      <c r="P43" s="170"/>
      <c r="Q43" s="172"/>
      <c r="R43" s="170"/>
      <c r="S43" s="172"/>
      <c r="T43" s="170"/>
      <c r="U43" s="181">
        <f t="shared" si="20"/>
        <v>0</v>
      </c>
      <c r="V43" s="169">
        <f t="shared" si="23"/>
        <v>0</v>
      </c>
      <c r="W43" s="169">
        <f t="shared" si="21"/>
        <v>0</v>
      </c>
      <c r="X43" s="172"/>
      <c r="Y43" s="170"/>
      <c r="Z43" s="172"/>
      <c r="AA43" s="170"/>
      <c r="AB43" s="172"/>
      <c r="AC43" s="170"/>
      <c r="AD43" s="172"/>
      <c r="AE43" s="170"/>
      <c r="AF43" s="172"/>
      <c r="AG43" s="170"/>
      <c r="AH43" s="172"/>
      <c r="AI43" s="170"/>
      <c r="AJ43" s="172"/>
      <c r="AK43" s="170"/>
      <c r="AL43" s="172"/>
      <c r="AM43" s="170"/>
      <c r="AN43" s="172"/>
      <c r="AO43" s="170"/>
      <c r="AP43" s="160"/>
      <c r="AQ43" s="179" t="str">
        <f t="shared" si="2"/>
        <v>стр.3260</v>
      </c>
      <c r="AR43" s="257">
        <f t="shared" si="14"/>
        <v>0</v>
      </c>
      <c r="AS43" s="257">
        <f t="shared" si="3"/>
        <v>0</v>
      </c>
      <c r="AT43" s="257">
        <f t="shared" si="7"/>
        <v>0</v>
      </c>
      <c r="AU43" s="257">
        <f t="shared" si="4"/>
        <v>0</v>
      </c>
      <c r="AV43" s="257">
        <f t="shared" si="15"/>
        <v>0</v>
      </c>
      <c r="AW43" s="257">
        <f t="shared" si="5"/>
        <v>0</v>
      </c>
      <c r="AX43" s="257">
        <f t="shared" si="8"/>
        <v>0</v>
      </c>
      <c r="AY43" s="257">
        <f t="shared" si="6"/>
        <v>0</v>
      </c>
    </row>
    <row r="44" spans="1:51" ht="12.75">
      <c r="A44" s="212" t="s">
        <v>282</v>
      </c>
      <c r="B44" s="196">
        <v>3270</v>
      </c>
      <c r="C44" s="183" t="s">
        <v>120</v>
      </c>
      <c r="D44" s="181">
        <f t="shared" si="18"/>
        <v>0</v>
      </c>
      <c r="E44" s="169">
        <f t="shared" si="22"/>
        <v>0</v>
      </c>
      <c r="F44" s="169">
        <f t="shared" si="19"/>
        <v>0</v>
      </c>
      <c r="G44" s="172"/>
      <c r="H44" s="170"/>
      <c r="I44" s="172"/>
      <c r="J44" s="170"/>
      <c r="K44" s="172"/>
      <c r="L44" s="170"/>
      <c r="M44" s="172"/>
      <c r="N44" s="170"/>
      <c r="O44" s="172"/>
      <c r="P44" s="170"/>
      <c r="Q44" s="172"/>
      <c r="R44" s="170"/>
      <c r="S44" s="172"/>
      <c r="T44" s="170"/>
      <c r="U44" s="181">
        <f t="shared" si="20"/>
        <v>0</v>
      </c>
      <c r="V44" s="169">
        <f t="shared" si="23"/>
        <v>0</v>
      </c>
      <c r="W44" s="169">
        <f t="shared" si="21"/>
        <v>0</v>
      </c>
      <c r="X44" s="172"/>
      <c r="Y44" s="170"/>
      <c r="Z44" s="172"/>
      <c r="AA44" s="170"/>
      <c r="AB44" s="172"/>
      <c r="AC44" s="170"/>
      <c r="AD44" s="172"/>
      <c r="AE44" s="170"/>
      <c r="AF44" s="172"/>
      <c r="AG44" s="170"/>
      <c r="AH44" s="172"/>
      <c r="AI44" s="170"/>
      <c r="AJ44" s="172"/>
      <c r="AK44" s="170"/>
      <c r="AL44" s="172"/>
      <c r="AM44" s="170"/>
      <c r="AN44" s="172"/>
      <c r="AO44" s="170"/>
      <c r="AP44" s="160"/>
      <c r="AQ44" s="179" t="str">
        <f t="shared" si="2"/>
        <v>стр.3270</v>
      </c>
      <c r="AR44" s="257">
        <f t="shared" si="14"/>
        <v>0</v>
      </c>
      <c r="AS44" s="257">
        <f t="shared" si="3"/>
        <v>0</v>
      </c>
      <c r="AT44" s="257">
        <f t="shared" si="7"/>
        <v>0</v>
      </c>
      <c r="AU44" s="257">
        <f t="shared" si="4"/>
        <v>0</v>
      </c>
      <c r="AV44" s="257">
        <f t="shared" si="15"/>
        <v>0</v>
      </c>
      <c r="AW44" s="257">
        <f t="shared" si="5"/>
        <v>0</v>
      </c>
      <c r="AX44" s="257">
        <f t="shared" si="8"/>
        <v>0</v>
      </c>
      <c r="AY44" s="257">
        <f t="shared" si="6"/>
        <v>0</v>
      </c>
    </row>
    <row r="45" spans="1:51" ht="38.25">
      <c r="A45" s="212" t="s">
        <v>283</v>
      </c>
      <c r="B45" s="196">
        <v>3280</v>
      </c>
      <c r="C45" s="183" t="s">
        <v>120</v>
      </c>
      <c r="D45" s="181">
        <f t="shared" si="18"/>
        <v>0</v>
      </c>
      <c r="E45" s="169">
        <f t="shared" si="22"/>
        <v>0</v>
      </c>
      <c r="F45" s="169">
        <f t="shared" si="19"/>
        <v>0</v>
      </c>
      <c r="G45" s="172"/>
      <c r="H45" s="170"/>
      <c r="I45" s="172"/>
      <c r="J45" s="170"/>
      <c r="K45" s="172"/>
      <c r="L45" s="170"/>
      <c r="M45" s="172"/>
      <c r="N45" s="170"/>
      <c r="O45" s="172"/>
      <c r="P45" s="170"/>
      <c r="Q45" s="172"/>
      <c r="R45" s="170"/>
      <c r="S45" s="172"/>
      <c r="T45" s="170"/>
      <c r="U45" s="181">
        <f t="shared" si="20"/>
        <v>0</v>
      </c>
      <c r="V45" s="169">
        <f t="shared" si="23"/>
        <v>0</v>
      </c>
      <c r="W45" s="169">
        <f t="shared" si="21"/>
        <v>0</v>
      </c>
      <c r="X45" s="172"/>
      <c r="Y45" s="170"/>
      <c r="Z45" s="172"/>
      <c r="AA45" s="170"/>
      <c r="AB45" s="172"/>
      <c r="AC45" s="170"/>
      <c r="AD45" s="172"/>
      <c r="AE45" s="170"/>
      <c r="AF45" s="172"/>
      <c r="AG45" s="170"/>
      <c r="AH45" s="172"/>
      <c r="AI45" s="170"/>
      <c r="AJ45" s="172"/>
      <c r="AK45" s="170"/>
      <c r="AL45" s="172"/>
      <c r="AM45" s="170"/>
      <c r="AN45" s="172"/>
      <c r="AO45" s="170"/>
      <c r="AP45" s="160"/>
      <c r="AQ45" s="179" t="str">
        <f t="shared" si="2"/>
        <v>стр.3280</v>
      </c>
      <c r="AR45" s="257">
        <f t="shared" si="14"/>
        <v>0</v>
      </c>
      <c r="AS45" s="257">
        <f t="shared" si="3"/>
        <v>0</v>
      </c>
      <c r="AT45" s="257">
        <f t="shared" si="7"/>
        <v>0</v>
      </c>
      <c r="AU45" s="257">
        <f t="shared" si="4"/>
        <v>0</v>
      </c>
      <c r="AV45" s="257">
        <f t="shared" si="15"/>
        <v>0</v>
      </c>
      <c r="AW45" s="257">
        <f t="shared" si="5"/>
        <v>0</v>
      </c>
      <c r="AX45" s="257">
        <f t="shared" si="8"/>
        <v>0</v>
      </c>
      <c r="AY45" s="257">
        <f t="shared" si="6"/>
        <v>0</v>
      </c>
    </row>
    <row r="46" spans="1:51" ht="114.75">
      <c r="A46" s="213" t="s">
        <v>284</v>
      </c>
      <c r="B46" s="196">
        <v>3290</v>
      </c>
      <c r="C46" s="197" t="s">
        <v>187</v>
      </c>
      <c r="D46" s="198" t="s">
        <v>114</v>
      </c>
      <c r="E46" s="198" t="s">
        <v>114</v>
      </c>
      <c r="F46" s="169">
        <f t="shared" si="19"/>
        <v>0</v>
      </c>
      <c r="G46" s="177" t="s">
        <v>114</v>
      </c>
      <c r="H46" s="170"/>
      <c r="I46" s="177" t="s">
        <v>114</v>
      </c>
      <c r="J46" s="170"/>
      <c r="K46" s="177" t="s">
        <v>114</v>
      </c>
      <c r="L46" s="170"/>
      <c r="M46" s="177" t="s">
        <v>114</v>
      </c>
      <c r="N46" s="170"/>
      <c r="O46" s="177" t="s">
        <v>114</v>
      </c>
      <c r="P46" s="170"/>
      <c r="Q46" s="177" t="s">
        <v>114</v>
      </c>
      <c r="R46" s="170"/>
      <c r="S46" s="177" t="s">
        <v>114</v>
      </c>
      <c r="T46" s="170"/>
      <c r="U46" s="177" t="s">
        <v>114</v>
      </c>
      <c r="V46" s="177" t="s">
        <v>114</v>
      </c>
      <c r="W46" s="169">
        <f aca="true" t="shared" si="24" ref="W46:W59">SUM(Y46,AE46,AI46,AK46)</f>
        <v>0</v>
      </c>
      <c r="X46" s="177" t="s">
        <v>114</v>
      </c>
      <c r="Y46" s="170"/>
      <c r="Z46" s="177" t="s">
        <v>114</v>
      </c>
      <c r="AA46" s="170"/>
      <c r="AB46" s="177" t="s">
        <v>114</v>
      </c>
      <c r="AC46" s="170"/>
      <c r="AD46" s="177" t="s">
        <v>114</v>
      </c>
      <c r="AE46" s="170"/>
      <c r="AF46" s="177" t="s">
        <v>114</v>
      </c>
      <c r="AG46" s="170"/>
      <c r="AH46" s="177" t="s">
        <v>114</v>
      </c>
      <c r="AI46" s="170"/>
      <c r="AJ46" s="177" t="s">
        <v>114</v>
      </c>
      <c r="AK46" s="170"/>
      <c r="AL46" s="177" t="s">
        <v>114</v>
      </c>
      <c r="AM46" s="170"/>
      <c r="AN46" s="177" t="s">
        <v>114</v>
      </c>
      <c r="AO46" s="170"/>
      <c r="AP46" s="160"/>
      <c r="AQ46" s="179" t="str">
        <f t="shared" si="2"/>
        <v>стр.3290</v>
      </c>
      <c r="AR46" s="256" t="s">
        <v>114</v>
      </c>
      <c r="AS46" s="257">
        <f t="shared" si="3"/>
        <v>0</v>
      </c>
      <c r="AT46" s="256" t="s">
        <v>114</v>
      </c>
      <c r="AU46" s="257">
        <f t="shared" si="4"/>
        <v>0</v>
      </c>
      <c r="AV46" s="256" t="s">
        <v>114</v>
      </c>
      <c r="AW46" s="257">
        <f t="shared" si="5"/>
        <v>0</v>
      </c>
      <c r="AX46" s="256" t="s">
        <v>114</v>
      </c>
      <c r="AY46" s="257">
        <f t="shared" si="6"/>
        <v>0</v>
      </c>
    </row>
    <row r="47" spans="1:51" ht="38.25">
      <c r="A47" s="212" t="s">
        <v>285</v>
      </c>
      <c r="B47" s="196">
        <v>3300</v>
      </c>
      <c r="C47" s="171" t="s">
        <v>76</v>
      </c>
      <c r="D47" s="169">
        <f>SUM(G47,M47,Q47,S47)</f>
        <v>0</v>
      </c>
      <c r="E47" s="169">
        <f>IF(D47&lt;&gt;0,F47/D47*1000,0)</f>
        <v>0</v>
      </c>
      <c r="F47" s="169">
        <f t="shared" si="19"/>
        <v>0</v>
      </c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69">
        <f>SUM(X47,AD47,AH47,AJ47)</f>
        <v>0</v>
      </c>
      <c r="V47" s="169">
        <f>IF(U47&lt;&gt;0,W47/U47*1000,0)</f>
        <v>0</v>
      </c>
      <c r="W47" s="169">
        <f t="shared" si="24"/>
        <v>0</v>
      </c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60"/>
      <c r="AQ47" s="179" t="str">
        <f t="shared" si="2"/>
        <v>стр.3300</v>
      </c>
      <c r="AR47" s="257">
        <f>IF(G47&gt;=(I47+K47),0,G47-(I47+K47))</f>
        <v>0</v>
      </c>
      <c r="AS47" s="257">
        <f t="shared" si="3"/>
        <v>0</v>
      </c>
      <c r="AT47" s="257">
        <f>IF(M47&gt;=O47,0,M47-O47)</f>
        <v>0</v>
      </c>
      <c r="AU47" s="257">
        <f t="shared" si="4"/>
        <v>0</v>
      </c>
      <c r="AV47" s="257">
        <f>IF(X47&gt;=(Z47+AB47),0,X47-(Z47+AB47))</f>
        <v>0</v>
      </c>
      <c r="AW47" s="257">
        <f t="shared" si="5"/>
        <v>0</v>
      </c>
      <c r="AX47" s="257">
        <f>IF(AD47&gt;=AF47,0,AD47-AF47)</f>
        <v>0</v>
      </c>
      <c r="AY47" s="257">
        <f t="shared" si="6"/>
        <v>0</v>
      </c>
    </row>
    <row r="48" spans="1:51" ht="25.5">
      <c r="A48" s="212" t="s">
        <v>286</v>
      </c>
      <c r="B48" s="196">
        <v>3310</v>
      </c>
      <c r="C48" s="171" t="s">
        <v>76</v>
      </c>
      <c r="D48" s="169">
        <f>SUM(G48,M48,Q48,S48)</f>
        <v>0</v>
      </c>
      <c r="E48" s="169">
        <f>IF(D48&lt;&gt;0,F48/D48*1000,0)</f>
        <v>0</v>
      </c>
      <c r="F48" s="169">
        <f t="shared" si="19"/>
        <v>0</v>
      </c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69">
        <f>SUM(X48,AD48,AH48,AJ48)</f>
        <v>0</v>
      </c>
      <c r="V48" s="169">
        <f>IF(U48&lt;&gt;0,W48/U48*1000,0)</f>
        <v>0</v>
      </c>
      <c r="W48" s="169">
        <f t="shared" si="24"/>
        <v>0</v>
      </c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60"/>
      <c r="AQ48" s="179" t="str">
        <f t="shared" si="2"/>
        <v>стр.3310</v>
      </c>
      <c r="AR48" s="257">
        <f>IF(G48&gt;=(I48+K48),0,G48-(I48+K48))</f>
        <v>0</v>
      </c>
      <c r="AS48" s="257">
        <f t="shared" si="3"/>
        <v>0</v>
      </c>
      <c r="AT48" s="257">
        <f>IF(M48&gt;=O48,0,M48-O48)</f>
        <v>0</v>
      </c>
      <c r="AU48" s="257">
        <f t="shared" si="4"/>
        <v>0</v>
      </c>
      <c r="AV48" s="257">
        <f>IF(X48&gt;=(Z48+AB48),0,X48-(Z48+AB48))</f>
        <v>0</v>
      </c>
      <c r="AW48" s="257">
        <f t="shared" si="5"/>
        <v>0</v>
      </c>
      <c r="AX48" s="257">
        <f>IF(AD48&gt;=AF48,0,AD48-AF48)</f>
        <v>0</v>
      </c>
      <c r="AY48" s="257">
        <f t="shared" si="6"/>
        <v>0</v>
      </c>
    </row>
    <row r="49" spans="1:51" ht="25.5">
      <c r="A49" s="212" t="s">
        <v>287</v>
      </c>
      <c r="B49" s="196">
        <v>3320</v>
      </c>
      <c r="C49" s="171" t="s">
        <v>76</v>
      </c>
      <c r="D49" s="169">
        <f>SUM(G49,M49,Q49,S49)</f>
        <v>0</v>
      </c>
      <c r="E49" s="169">
        <f>IF(D49&lt;&gt;0,F49/D49*1000,0)</f>
        <v>0</v>
      </c>
      <c r="F49" s="169">
        <f t="shared" si="19"/>
        <v>0</v>
      </c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69">
        <f>SUM(X49,AD49,AH49,AJ49)</f>
        <v>0</v>
      </c>
      <c r="V49" s="169">
        <f>IF(U49&lt;&gt;0,W49/U49*1000,0)</f>
        <v>0</v>
      </c>
      <c r="W49" s="169">
        <f t="shared" si="24"/>
        <v>0</v>
      </c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60"/>
      <c r="AQ49" s="179" t="str">
        <f t="shared" si="2"/>
        <v>стр.3320</v>
      </c>
      <c r="AR49" s="257">
        <f>IF(G49&gt;=(I49+K49),0,G49-(I49+K49))</f>
        <v>0</v>
      </c>
      <c r="AS49" s="257">
        <f t="shared" si="3"/>
        <v>0</v>
      </c>
      <c r="AT49" s="257">
        <f>IF(M49&gt;=O49,0,M49-O49)</f>
        <v>0</v>
      </c>
      <c r="AU49" s="257">
        <f t="shared" si="4"/>
        <v>0</v>
      </c>
      <c r="AV49" s="257">
        <f>IF(X49&gt;=(Z49+AB49),0,X49-(Z49+AB49))</f>
        <v>0</v>
      </c>
      <c r="AW49" s="257">
        <f t="shared" si="5"/>
        <v>0</v>
      </c>
      <c r="AX49" s="257">
        <f>IF(AD49&gt;=AF49,0,AD49-AF49)</f>
        <v>0</v>
      </c>
      <c r="AY49" s="257">
        <f t="shared" si="6"/>
        <v>0</v>
      </c>
    </row>
    <row r="50" spans="1:51" ht="153">
      <c r="A50" s="213" t="s">
        <v>288</v>
      </c>
      <c r="B50" s="196">
        <v>3330</v>
      </c>
      <c r="C50" s="197" t="s">
        <v>187</v>
      </c>
      <c r="D50" s="198" t="s">
        <v>114</v>
      </c>
      <c r="E50" s="198" t="s">
        <v>114</v>
      </c>
      <c r="F50" s="169">
        <f>SUM(H50,N50,R50,T50)</f>
        <v>0</v>
      </c>
      <c r="G50" s="177" t="s">
        <v>114</v>
      </c>
      <c r="H50" s="170"/>
      <c r="I50" s="177" t="s">
        <v>114</v>
      </c>
      <c r="J50" s="170"/>
      <c r="K50" s="177" t="s">
        <v>114</v>
      </c>
      <c r="L50" s="170"/>
      <c r="M50" s="177" t="s">
        <v>114</v>
      </c>
      <c r="N50" s="170"/>
      <c r="O50" s="177" t="s">
        <v>114</v>
      </c>
      <c r="P50" s="170"/>
      <c r="Q50" s="177" t="s">
        <v>114</v>
      </c>
      <c r="R50" s="170"/>
      <c r="S50" s="177" t="s">
        <v>114</v>
      </c>
      <c r="T50" s="170"/>
      <c r="U50" s="177" t="s">
        <v>114</v>
      </c>
      <c r="V50" s="177" t="s">
        <v>114</v>
      </c>
      <c r="W50" s="169">
        <f t="shared" si="24"/>
        <v>0</v>
      </c>
      <c r="X50" s="177" t="s">
        <v>114</v>
      </c>
      <c r="Y50" s="170"/>
      <c r="Z50" s="177" t="s">
        <v>114</v>
      </c>
      <c r="AA50" s="170"/>
      <c r="AB50" s="177" t="s">
        <v>114</v>
      </c>
      <c r="AC50" s="170"/>
      <c r="AD50" s="177" t="s">
        <v>114</v>
      </c>
      <c r="AE50" s="170"/>
      <c r="AF50" s="177" t="s">
        <v>114</v>
      </c>
      <c r="AG50" s="170"/>
      <c r="AH50" s="177" t="s">
        <v>114</v>
      </c>
      <c r="AI50" s="170"/>
      <c r="AJ50" s="177" t="s">
        <v>114</v>
      </c>
      <c r="AK50" s="170"/>
      <c r="AL50" s="177" t="s">
        <v>114</v>
      </c>
      <c r="AM50" s="170"/>
      <c r="AN50" s="177" t="s">
        <v>114</v>
      </c>
      <c r="AO50" s="170"/>
      <c r="AP50" s="160"/>
      <c r="AQ50" s="179" t="str">
        <f t="shared" si="2"/>
        <v>стр.3330</v>
      </c>
      <c r="AR50" s="256" t="s">
        <v>114</v>
      </c>
      <c r="AS50" s="257">
        <f t="shared" si="3"/>
        <v>0</v>
      </c>
      <c r="AT50" s="256" t="s">
        <v>114</v>
      </c>
      <c r="AU50" s="257">
        <f t="shared" si="4"/>
        <v>0</v>
      </c>
      <c r="AV50" s="256" t="s">
        <v>114</v>
      </c>
      <c r="AW50" s="257">
        <f t="shared" si="5"/>
        <v>0</v>
      </c>
      <c r="AX50" s="256" t="s">
        <v>114</v>
      </c>
      <c r="AY50" s="257">
        <f t="shared" si="6"/>
        <v>0</v>
      </c>
    </row>
    <row r="51" spans="1:51" ht="25.5">
      <c r="A51" s="212" t="s">
        <v>351</v>
      </c>
      <c r="B51" s="196">
        <v>3340</v>
      </c>
      <c r="C51" s="183" t="s">
        <v>120</v>
      </c>
      <c r="D51" s="181">
        <f>SUM(G51,M51,Q51,S51)</f>
        <v>0</v>
      </c>
      <c r="E51" s="169">
        <f>IF(D51&lt;&gt;0,F51/D51*1000,0)</f>
        <v>0</v>
      </c>
      <c r="F51" s="169">
        <f>SUM(H51,N51,R51,T51)</f>
        <v>0</v>
      </c>
      <c r="G51" s="172"/>
      <c r="H51" s="170"/>
      <c r="I51" s="172"/>
      <c r="J51" s="170"/>
      <c r="K51" s="172"/>
      <c r="L51" s="170"/>
      <c r="M51" s="172"/>
      <c r="N51" s="170"/>
      <c r="O51" s="172"/>
      <c r="P51" s="170"/>
      <c r="Q51" s="172"/>
      <c r="R51" s="170"/>
      <c r="S51" s="172"/>
      <c r="T51" s="170"/>
      <c r="U51" s="181">
        <f>SUM(X51,AD51,AH51,AJ51)</f>
        <v>0</v>
      </c>
      <c r="V51" s="169">
        <f>IF(U51&lt;&gt;0,W51/U51*1000,0)</f>
        <v>0</v>
      </c>
      <c r="W51" s="169">
        <f t="shared" si="24"/>
        <v>0</v>
      </c>
      <c r="X51" s="172"/>
      <c r="Y51" s="170"/>
      <c r="Z51" s="172"/>
      <c r="AA51" s="170"/>
      <c r="AB51" s="172"/>
      <c r="AC51" s="170"/>
      <c r="AD51" s="172"/>
      <c r="AE51" s="170"/>
      <c r="AF51" s="172"/>
      <c r="AG51" s="170"/>
      <c r="AH51" s="172"/>
      <c r="AI51" s="170"/>
      <c r="AJ51" s="172"/>
      <c r="AK51" s="170"/>
      <c r="AL51" s="172"/>
      <c r="AM51" s="170"/>
      <c r="AN51" s="172"/>
      <c r="AO51" s="170"/>
      <c r="AP51" s="160"/>
      <c r="AQ51" s="179" t="str">
        <f t="shared" si="2"/>
        <v>стр.3340</v>
      </c>
      <c r="AR51" s="257">
        <f>IF(G51&gt;=(I51+K51),0,G51-(I51+K51))</f>
        <v>0</v>
      </c>
      <c r="AS51" s="257">
        <f t="shared" si="3"/>
        <v>0</v>
      </c>
      <c r="AT51" s="257">
        <f>IF(M51&gt;=O51,0,M51-O51)</f>
        <v>0</v>
      </c>
      <c r="AU51" s="257">
        <f t="shared" si="4"/>
        <v>0</v>
      </c>
      <c r="AV51" s="257">
        <f>IF(X51&gt;=(Z51+AB51),0,X51-(Z51+AB51))</f>
        <v>0</v>
      </c>
      <c r="AW51" s="257">
        <f t="shared" si="5"/>
        <v>0</v>
      </c>
      <c r="AX51" s="257">
        <f>IF(AD51&gt;=AF51,0,AD51-AF51)</f>
        <v>0</v>
      </c>
      <c r="AY51" s="257">
        <f t="shared" si="6"/>
        <v>0</v>
      </c>
    </row>
    <row r="52" spans="1:51" ht="12.75">
      <c r="A52" s="178" t="s">
        <v>289</v>
      </c>
      <c r="B52" s="196">
        <v>3350</v>
      </c>
      <c r="C52" s="102" t="s">
        <v>76</v>
      </c>
      <c r="D52" s="100">
        <f t="shared" si="9"/>
        <v>0</v>
      </c>
      <c r="E52" s="100">
        <f>IF(D52&lt;&gt;0,F52/D52*1000,0)</f>
        <v>0</v>
      </c>
      <c r="F52" s="100">
        <f>SUM(H52,N52,R52,T52)</f>
        <v>0</v>
      </c>
      <c r="G52" s="101"/>
      <c r="H52" s="101"/>
      <c r="I52" s="170"/>
      <c r="J52" s="170"/>
      <c r="K52" s="170"/>
      <c r="L52" s="170"/>
      <c r="M52" s="101"/>
      <c r="N52" s="101"/>
      <c r="O52" s="101"/>
      <c r="P52" s="101"/>
      <c r="Q52" s="101"/>
      <c r="R52" s="101"/>
      <c r="S52" s="101"/>
      <c r="T52" s="101"/>
      <c r="U52" s="100">
        <f>SUM(X52,AD52,AH52,AJ52)</f>
        <v>0</v>
      </c>
      <c r="V52" s="100">
        <f>IF(U52&lt;&gt;0,W52/U52*1000,0)</f>
        <v>0</v>
      </c>
      <c r="W52" s="100">
        <f t="shared" si="24"/>
        <v>0</v>
      </c>
      <c r="X52" s="101"/>
      <c r="Y52" s="101"/>
      <c r="Z52" s="101"/>
      <c r="AA52" s="101"/>
      <c r="AB52" s="170"/>
      <c r="AC52" s="170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28"/>
      <c r="AQ52" s="179" t="str">
        <f t="shared" si="2"/>
        <v>стр.3350</v>
      </c>
      <c r="AR52" s="257">
        <f>IF(G52&gt;=(I52+K52),0,G52-(I52+K52))</f>
        <v>0</v>
      </c>
      <c r="AS52" s="257">
        <f t="shared" si="3"/>
        <v>0</v>
      </c>
      <c r="AT52" s="257">
        <f>IF(M52&gt;=O52,0,M52-O52)</f>
        <v>0</v>
      </c>
      <c r="AU52" s="257">
        <f t="shared" si="4"/>
        <v>0</v>
      </c>
      <c r="AV52" s="257">
        <f>IF(X52&gt;=(Z52+AB52),0,X52-(Z52+AB52))</f>
        <v>0</v>
      </c>
      <c r="AW52" s="257">
        <f t="shared" si="5"/>
        <v>0</v>
      </c>
      <c r="AX52" s="257">
        <f>IF(AD52&gt;=AF52,0,AD52-AF52)</f>
        <v>0</v>
      </c>
      <c r="AY52" s="257">
        <f t="shared" si="6"/>
        <v>0</v>
      </c>
    </row>
    <row r="53" spans="1:51" ht="51">
      <c r="A53" s="114" t="s">
        <v>327</v>
      </c>
      <c r="B53" s="29">
        <v>4000</v>
      </c>
      <c r="C53" s="29" t="s">
        <v>77</v>
      </c>
      <c r="D53" s="112" t="s">
        <v>114</v>
      </c>
      <c r="E53" s="112" t="s">
        <v>114</v>
      </c>
      <c r="F53" s="105">
        <f>SUM(H53,N53,R53,T53)</f>
        <v>0</v>
      </c>
      <c r="G53" s="112" t="s">
        <v>114</v>
      </c>
      <c r="H53" s="104">
        <f>SUM(H54:H59,H61,H63:H64,H66,H68:H71,H73,H75,H77)</f>
        <v>0</v>
      </c>
      <c r="I53" s="175" t="s">
        <v>114</v>
      </c>
      <c r="J53" s="173">
        <f>SUM(J54:J59,J61,J63:J64,J66,J68:J71,J73,J75,J77)</f>
        <v>0</v>
      </c>
      <c r="K53" s="175" t="s">
        <v>114</v>
      </c>
      <c r="L53" s="173">
        <f>SUM(L54:L59,L61,L63:L64,L66,L68:L71,L73,L75,L77)</f>
        <v>0</v>
      </c>
      <c r="M53" s="112" t="s">
        <v>114</v>
      </c>
      <c r="N53" s="104">
        <f>SUM(N54:N59,N61,N63:N64,N66,N68:N71,N73,N75,N77)</f>
        <v>0</v>
      </c>
      <c r="O53" s="112" t="s">
        <v>114</v>
      </c>
      <c r="P53" s="104">
        <f>SUM(P54:P59,P61,P63:P64,P66,P68:P71,P73,P75,P77)</f>
        <v>0</v>
      </c>
      <c r="Q53" s="112" t="s">
        <v>114</v>
      </c>
      <c r="R53" s="104">
        <f>SUM(R54:R59,R61,R63:R64,R66,R68:R71,R73,R75,R77)</f>
        <v>0</v>
      </c>
      <c r="S53" s="112" t="s">
        <v>114</v>
      </c>
      <c r="T53" s="104">
        <f>SUM(T54:T59,T61,T63:T64,T66,T68:T71,T73,T75,T77)</f>
        <v>0</v>
      </c>
      <c r="U53" s="112" t="s">
        <v>114</v>
      </c>
      <c r="V53" s="112" t="s">
        <v>114</v>
      </c>
      <c r="W53" s="105">
        <f t="shared" si="24"/>
        <v>0</v>
      </c>
      <c r="X53" s="112" t="s">
        <v>114</v>
      </c>
      <c r="Y53" s="104">
        <f>SUM(Y54:Y59,Y61,Y63:Y64,Y66,Y68:Y71,Y73,Y75,Y77)</f>
        <v>0</v>
      </c>
      <c r="Z53" s="112" t="s">
        <v>114</v>
      </c>
      <c r="AA53" s="104">
        <f>SUM(AA54:AA59,AA61,AA63:AA64,AA66,AA68:AA71,AA73,AA75,AA77)</f>
        <v>0</v>
      </c>
      <c r="AB53" s="175" t="s">
        <v>114</v>
      </c>
      <c r="AC53" s="173">
        <f>SUM(AC54:AC59,AC61,AC63:AC64,AC66,AC68:AC71,AC73,AC75,AC77)</f>
        <v>0</v>
      </c>
      <c r="AD53" s="112" t="s">
        <v>114</v>
      </c>
      <c r="AE53" s="104">
        <f>SUM(AE54:AE59,AE61,AE63:AE64,AE66,AE68:AE71,AE73,AE75,AE77)</f>
        <v>0</v>
      </c>
      <c r="AF53" s="112" t="s">
        <v>114</v>
      </c>
      <c r="AG53" s="104">
        <f>SUM(AG54:AG59,AG61,AG63:AG64,AG66,AG68:AG71,AG73,AG75,AG77)</f>
        <v>0</v>
      </c>
      <c r="AH53" s="112" t="s">
        <v>114</v>
      </c>
      <c r="AI53" s="104">
        <f>SUM(AI54:AI59,AI61,AI63:AI64,AI66,AI68:AI71,AI73,AI75,AI77)</f>
        <v>0</v>
      </c>
      <c r="AJ53" s="112" t="s">
        <v>114</v>
      </c>
      <c r="AK53" s="104">
        <f>SUM(AK54:AK59,AK61,AK63:AK64,AK66,AK68:AK71,AK73,AK75,AK77)</f>
        <v>0</v>
      </c>
      <c r="AL53" s="112" t="s">
        <v>114</v>
      </c>
      <c r="AM53" s="104">
        <f>SUM(AM54:AM59,AM61,AM63:AM64,AM66,AM68:AM71,AM73,AM75,AM77)</f>
        <v>0</v>
      </c>
      <c r="AN53" s="112" t="s">
        <v>114</v>
      </c>
      <c r="AO53" s="104">
        <f>SUM(AO54:AO59,AO61,AO63:AO64,AO66,AO68:AO71,AO73,AO75,AO77)</f>
        <v>0</v>
      </c>
      <c r="AP53" s="28"/>
      <c r="AQ53" s="179" t="str">
        <f t="shared" si="2"/>
        <v>стр.4000</v>
      </c>
      <c r="AR53" s="256" t="s">
        <v>114</v>
      </c>
      <c r="AS53" s="257">
        <f t="shared" si="3"/>
        <v>0</v>
      </c>
      <c r="AT53" s="256" t="s">
        <v>114</v>
      </c>
      <c r="AU53" s="257">
        <f t="shared" si="4"/>
        <v>0</v>
      </c>
      <c r="AV53" s="256" t="s">
        <v>114</v>
      </c>
      <c r="AW53" s="257">
        <f t="shared" si="5"/>
        <v>0</v>
      </c>
      <c r="AX53" s="256" t="s">
        <v>114</v>
      </c>
      <c r="AY53" s="257">
        <f t="shared" si="6"/>
        <v>0</v>
      </c>
    </row>
    <row r="54" spans="1:51" ht="38.25">
      <c r="A54" s="192" t="s">
        <v>290</v>
      </c>
      <c r="B54" s="102">
        <v>4010</v>
      </c>
      <c r="C54" s="150" t="s">
        <v>76</v>
      </c>
      <c r="D54" s="100">
        <f t="shared" si="9"/>
        <v>0</v>
      </c>
      <c r="E54" s="100">
        <f aca="true" t="shared" si="25" ref="E54:E61">IF(D54&lt;&gt;0,F54/D54*1000,0)</f>
        <v>0</v>
      </c>
      <c r="F54" s="100">
        <f aca="true" t="shared" si="26" ref="F54:F61">SUM(H54,N54,R54,T54)</f>
        <v>0</v>
      </c>
      <c r="G54" s="101"/>
      <c r="H54" s="101"/>
      <c r="I54" s="170"/>
      <c r="J54" s="170"/>
      <c r="K54" s="170"/>
      <c r="L54" s="170"/>
      <c r="M54" s="101"/>
      <c r="N54" s="101"/>
      <c r="O54" s="101"/>
      <c r="P54" s="101"/>
      <c r="Q54" s="101"/>
      <c r="R54" s="101"/>
      <c r="S54" s="101"/>
      <c r="T54" s="101"/>
      <c r="U54" s="100">
        <f aca="true" t="shared" si="27" ref="U54:U77">SUM(X54,AD54,AH54,AJ54)</f>
        <v>0</v>
      </c>
      <c r="V54" s="100">
        <f aca="true" t="shared" si="28" ref="V54:V61">IF(U54&lt;&gt;0,W54/U54*1000,0)</f>
        <v>0</v>
      </c>
      <c r="W54" s="100">
        <f t="shared" si="24"/>
        <v>0</v>
      </c>
      <c r="X54" s="101"/>
      <c r="Y54" s="101"/>
      <c r="Z54" s="101"/>
      <c r="AA54" s="101"/>
      <c r="AB54" s="170"/>
      <c r="AC54" s="170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28"/>
      <c r="AQ54" s="179" t="str">
        <f t="shared" si="2"/>
        <v>стр.4010</v>
      </c>
      <c r="AR54" s="257">
        <f aca="true" t="shared" si="29" ref="AR54:AR77">IF(G54&gt;=(I54+K54),0,G54-(I54+K54))</f>
        <v>0</v>
      </c>
      <c r="AS54" s="257">
        <f t="shared" si="3"/>
        <v>0</v>
      </c>
      <c r="AT54" s="257">
        <f aca="true" t="shared" si="30" ref="AT54:AT77">IF(M54&gt;=O54,0,M54-O54)</f>
        <v>0</v>
      </c>
      <c r="AU54" s="257">
        <f t="shared" si="4"/>
        <v>0</v>
      </c>
      <c r="AV54" s="257">
        <f aca="true" t="shared" si="31" ref="AV54:AV77">IF(X54&gt;=(Z54+AB54),0,X54-(Z54+AB54))</f>
        <v>0</v>
      </c>
      <c r="AW54" s="257">
        <f t="shared" si="5"/>
        <v>0</v>
      </c>
      <c r="AX54" s="257">
        <f aca="true" t="shared" si="32" ref="AX54:AX77">IF(AD54&gt;=AF54,0,AD54-AF54)</f>
        <v>0</v>
      </c>
      <c r="AY54" s="257">
        <f t="shared" si="6"/>
        <v>0</v>
      </c>
    </row>
    <row r="55" spans="1:51" ht="12.75">
      <c r="A55" s="178" t="s">
        <v>291</v>
      </c>
      <c r="B55" s="144">
        <v>4020</v>
      </c>
      <c r="C55" s="150" t="s">
        <v>76</v>
      </c>
      <c r="D55" s="100">
        <f t="shared" si="9"/>
        <v>0</v>
      </c>
      <c r="E55" s="100">
        <f t="shared" si="25"/>
        <v>0</v>
      </c>
      <c r="F55" s="100">
        <f t="shared" si="26"/>
        <v>0</v>
      </c>
      <c r="G55" s="101"/>
      <c r="H55" s="101"/>
      <c r="I55" s="170"/>
      <c r="J55" s="170"/>
      <c r="K55" s="170"/>
      <c r="L55" s="170"/>
      <c r="M55" s="101"/>
      <c r="N55" s="101"/>
      <c r="O55" s="101"/>
      <c r="P55" s="101"/>
      <c r="Q55" s="101"/>
      <c r="R55" s="101"/>
      <c r="S55" s="101"/>
      <c r="T55" s="101"/>
      <c r="U55" s="100">
        <f t="shared" si="27"/>
        <v>0</v>
      </c>
      <c r="V55" s="100">
        <f t="shared" si="28"/>
        <v>0</v>
      </c>
      <c r="W55" s="100">
        <f t="shared" si="24"/>
        <v>0</v>
      </c>
      <c r="X55" s="101"/>
      <c r="Y55" s="101"/>
      <c r="Z55" s="101"/>
      <c r="AA55" s="101"/>
      <c r="AB55" s="170"/>
      <c r="AC55" s="170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28"/>
      <c r="AQ55" s="179" t="str">
        <f t="shared" si="2"/>
        <v>стр.4020</v>
      </c>
      <c r="AR55" s="257">
        <f t="shared" si="29"/>
        <v>0</v>
      </c>
      <c r="AS55" s="257">
        <f t="shared" si="3"/>
        <v>0</v>
      </c>
      <c r="AT55" s="257">
        <f t="shared" si="30"/>
        <v>0</v>
      </c>
      <c r="AU55" s="257">
        <f t="shared" si="4"/>
        <v>0</v>
      </c>
      <c r="AV55" s="257">
        <f t="shared" si="31"/>
        <v>0</v>
      </c>
      <c r="AW55" s="257">
        <f t="shared" si="5"/>
        <v>0</v>
      </c>
      <c r="AX55" s="257">
        <f t="shared" si="32"/>
        <v>0</v>
      </c>
      <c r="AY55" s="257">
        <f t="shared" si="6"/>
        <v>0</v>
      </c>
    </row>
    <row r="56" spans="1:51" ht="51">
      <c r="A56" s="178" t="s">
        <v>292</v>
      </c>
      <c r="B56" s="171">
        <v>4030</v>
      </c>
      <c r="C56" s="150" t="s">
        <v>76</v>
      </c>
      <c r="D56" s="100">
        <f t="shared" si="9"/>
        <v>0</v>
      </c>
      <c r="E56" s="100">
        <f t="shared" si="25"/>
        <v>0</v>
      </c>
      <c r="F56" s="100">
        <f t="shared" si="26"/>
        <v>0</v>
      </c>
      <c r="G56" s="101"/>
      <c r="H56" s="101"/>
      <c r="I56" s="170"/>
      <c r="J56" s="170"/>
      <c r="K56" s="170"/>
      <c r="L56" s="170"/>
      <c r="M56" s="101"/>
      <c r="N56" s="101"/>
      <c r="O56" s="101"/>
      <c r="P56" s="101"/>
      <c r="Q56" s="101"/>
      <c r="R56" s="101"/>
      <c r="S56" s="101"/>
      <c r="T56" s="101"/>
      <c r="U56" s="100">
        <f t="shared" si="27"/>
        <v>0</v>
      </c>
      <c r="V56" s="100">
        <f t="shared" si="28"/>
        <v>0</v>
      </c>
      <c r="W56" s="100">
        <f t="shared" si="24"/>
        <v>0</v>
      </c>
      <c r="X56" s="101"/>
      <c r="Y56" s="101"/>
      <c r="Z56" s="101"/>
      <c r="AA56" s="101"/>
      <c r="AB56" s="170"/>
      <c r="AC56" s="170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28"/>
      <c r="AQ56" s="179" t="str">
        <f t="shared" si="2"/>
        <v>стр.4030</v>
      </c>
      <c r="AR56" s="257">
        <f t="shared" si="29"/>
        <v>0</v>
      </c>
      <c r="AS56" s="257">
        <f t="shared" si="3"/>
        <v>0</v>
      </c>
      <c r="AT56" s="257">
        <f t="shared" si="30"/>
        <v>0</v>
      </c>
      <c r="AU56" s="257">
        <f t="shared" si="4"/>
        <v>0</v>
      </c>
      <c r="AV56" s="257">
        <f t="shared" si="31"/>
        <v>0</v>
      </c>
      <c r="AW56" s="257">
        <f t="shared" si="5"/>
        <v>0</v>
      </c>
      <c r="AX56" s="257">
        <f t="shared" si="32"/>
        <v>0</v>
      </c>
      <c r="AY56" s="257">
        <f t="shared" si="6"/>
        <v>0</v>
      </c>
    </row>
    <row r="57" spans="1:51" ht="51">
      <c r="A57" s="178" t="s">
        <v>293</v>
      </c>
      <c r="B57" s="191">
        <v>4040</v>
      </c>
      <c r="C57" s="150" t="s">
        <v>76</v>
      </c>
      <c r="D57" s="100">
        <f t="shared" si="9"/>
        <v>0</v>
      </c>
      <c r="E57" s="100">
        <f t="shared" si="25"/>
        <v>0</v>
      </c>
      <c r="F57" s="100">
        <f t="shared" si="26"/>
        <v>0</v>
      </c>
      <c r="G57" s="101"/>
      <c r="H57" s="101"/>
      <c r="I57" s="170"/>
      <c r="J57" s="170"/>
      <c r="K57" s="170"/>
      <c r="L57" s="170"/>
      <c r="M57" s="101"/>
      <c r="N57" s="101"/>
      <c r="O57" s="101"/>
      <c r="P57" s="101"/>
      <c r="Q57" s="101"/>
      <c r="R57" s="101"/>
      <c r="S57" s="101"/>
      <c r="T57" s="101"/>
      <c r="U57" s="100">
        <f t="shared" si="27"/>
        <v>0</v>
      </c>
      <c r="V57" s="100">
        <f t="shared" si="28"/>
        <v>0</v>
      </c>
      <c r="W57" s="100">
        <f t="shared" si="24"/>
        <v>0</v>
      </c>
      <c r="X57" s="101"/>
      <c r="Y57" s="101"/>
      <c r="Z57" s="101"/>
      <c r="AA57" s="101"/>
      <c r="AB57" s="170"/>
      <c r="AC57" s="170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28"/>
      <c r="AQ57" s="179" t="str">
        <f t="shared" si="2"/>
        <v>стр.4040</v>
      </c>
      <c r="AR57" s="257">
        <f t="shared" si="29"/>
        <v>0</v>
      </c>
      <c r="AS57" s="257">
        <f t="shared" si="3"/>
        <v>0</v>
      </c>
      <c r="AT57" s="257">
        <f t="shared" si="30"/>
        <v>0</v>
      </c>
      <c r="AU57" s="257">
        <f t="shared" si="4"/>
        <v>0</v>
      </c>
      <c r="AV57" s="257">
        <f t="shared" si="31"/>
        <v>0</v>
      </c>
      <c r="AW57" s="257">
        <f t="shared" si="5"/>
        <v>0</v>
      </c>
      <c r="AX57" s="257">
        <f t="shared" si="32"/>
        <v>0</v>
      </c>
      <c r="AY57" s="257">
        <f t="shared" si="6"/>
        <v>0</v>
      </c>
    </row>
    <row r="58" spans="1:51" ht="63.75">
      <c r="A58" s="178" t="s">
        <v>294</v>
      </c>
      <c r="B58" s="171">
        <v>4050</v>
      </c>
      <c r="C58" s="150" t="s">
        <v>76</v>
      </c>
      <c r="D58" s="100">
        <f t="shared" si="9"/>
        <v>0</v>
      </c>
      <c r="E58" s="100">
        <f t="shared" si="25"/>
        <v>0</v>
      </c>
      <c r="F58" s="100">
        <f t="shared" si="26"/>
        <v>0</v>
      </c>
      <c r="G58" s="101"/>
      <c r="H58" s="101"/>
      <c r="I58" s="170"/>
      <c r="J58" s="170"/>
      <c r="K58" s="170"/>
      <c r="L58" s="170"/>
      <c r="M58" s="101"/>
      <c r="N58" s="101"/>
      <c r="O58" s="101"/>
      <c r="P58" s="101"/>
      <c r="Q58" s="101"/>
      <c r="R58" s="101"/>
      <c r="S58" s="101"/>
      <c r="T58" s="101"/>
      <c r="U58" s="100">
        <f t="shared" si="27"/>
        <v>0</v>
      </c>
      <c r="V58" s="100">
        <f t="shared" si="28"/>
        <v>0</v>
      </c>
      <c r="W58" s="100">
        <f t="shared" si="24"/>
        <v>0</v>
      </c>
      <c r="X58" s="101"/>
      <c r="Y58" s="101"/>
      <c r="Z58" s="101"/>
      <c r="AA58" s="101"/>
      <c r="AB58" s="170"/>
      <c r="AC58" s="170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28"/>
      <c r="AQ58" s="179" t="str">
        <f t="shared" si="2"/>
        <v>стр.4050</v>
      </c>
      <c r="AR58" s="257">
        <f t="shared" si="29"/>
        <v>0</v>
      </c>
      <c r="AS58" s="257">
        <f t="shared" si="3"/>
        <v>0</v>
      </c>
      <c r="AT58" s="257">
        <f t="shared" si="30"/>
        <v>0</v>
      </c>
      <c r="AU58" s="257">
        <f t="shared" si="4"/>
        <v>0</v>
      </c>
      <c r="AV58" s="257">
        <f t="shared" si="31"/>
        <v>0</v>
      </c>
      <c r="AW58" s="257">
        <f t="shared" si="5"/>
        <v>0</v>
      </c>
      <c r="AX58" s="257">
        <f t="shared" si="32"/>
        <v>0</v>
      </c>
      <c r="AY58" s="257">
        <f t="shared" si="6"/>
        <v>0</v>
      </c>
    </row>
    <row r="59" spans="1:51" ht="63.75">
      <c r="A59" s="178" t="s">
        <v>295</v>
      </c>
      <c r="B59" s="191">
        <v>4060</v>
      </c>
      <c r="C59" s="150" t="s">
        <v>76</v>
      </c>
      <c r="D59" s="100">
        <f t="shared" si="9"/>
        <v>0</v>
      </c>
      <c r="E59" s="100">
        <f t="shared" si="25"/>
        <v>0</v>
      </c>
      <c r="F59" s="100">
        <f t="shared" si="26"/>
        <v>0</v>
      </c>
      <c r="G59" s="101"/>
      <c r="H59" s="101"/>
      <c r="I59" s="170"/>
      <c r="J59" s="170"/>
      <c r="K59" s="170"/>
      <c r="L59" s="170"/>
      <c r="M59" s="101"/>
      <c r="N59" s="101"/>
      <c r="O59" s="101"/>
      <c r="P59" s="101"/>
      <c r="Q59" s="101"/>
      <c r="R59" s="101"/>
      <c r="S59" s="101"/>
      <c r="T59" s="101"/>
      <c r="U59" s="100">
        <f t="shared" si="27"/>
        <v>0</v>
      </c>
      <c r="V59" s="100">
        <f t="shared" si="28"/>
        <v>0</v>
      </c>
      <c r="W59" s="100">
        <f t="shared" si="24"/>
        <v>0</v>
      </c>
      <c r="X59" s="101"/>
      <c r="Y59" s="101"/>
      <c r="Z59" s="101"/>
      <c r="AA59" s="101"/>
      <c r="AB59" s="170"/>
      <c r="AC59" s="170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28"/>
      <c r="AQ59" s="179" t="str">
        <f t="shared" si="2"/>
        <v>стр.4060</v>
      </c>
      <c r="AR59" s="257">
        <f t="shared" si="29"/>
        <v>0</v>
      </c>
      <c r="AS59" s="257">
        <f t="shared" si="3"/>
        <v>0</v>
      </c>
      <c r="AT59" s="257">
        <f t="shared" si="30"/>
        <v>0</v>
      </c>
      <c r="AU59" s="257">
        <f t="shared" si="4"/>
        <v>0</v>
      </c>
      <c r="AV59" s="257">
        <f t="shared" si="31"/>
        <v>0</v>
      </c>
      <c r="AW59" s="257">
        <f t="shared" si="5"/>
        <v>0</v>
      </c>
      <c r="AX59" s="257">
        <f t="shared" si="32"/>
        <v>0</v>
      </c>
      <c r="AY59" s="257">
        <f t="shared" si="6"/>
        <v>0</v>
      </c>
    </row>
    <row r="60" spans="1:51" ht="22.5" customHeight="1">
      <c r="A60" s="346" t="s">
        <v>296</v>
      </c>
      <c r="B60" s="171">
        <v>4070</v>
      </c>
      <c r="C60" s="134" t="s">
        <v>76</v>
      </c>
      <c r="D60" s="100">
        <f t="shared" si="9"/>
        <v>0</v>
      </c>
      <c r="E60" s="113" t="s">
        <v>114</v>
      </c>
      <c r="F60" s="113" t="s">
        <v>114</v>
      </c>
      <c r="G60" s="101"/>
      <c r="H60" s="113" t="s">
        <v>114</v>
      </c>
      <c r="I60" s="170"/>
      <c r="J60" s="177" t="s">
        <v>114</v>
      </c>
      <c r="K60" s="170"/>
      <c r="L60" s="177" t="s">
        <v>114</v>
      </c>
      <c r="M60" s="101"/>
      <c r="N60" s="113" t="s">
        <v>114</v>
      </c>
      <c r="O60" s="101"/>
      <c r="P60" s="113" t="s">
        <v>114</v>
      </c>
      <c r="Q60" s="101"/>
      <c r="R60" s="113" t="s">
        <v>114</v>
      </c>
      <c r="S60" s="101"/>
      <c r="T60" s="113" t="s">
        <v>114</v>
      </c>
      <c r="U60" s="100">
        <f t="shared" si="27"/>
        <v>0</v>
      </c>
      <c r="V60" s="113" t="s">
        <v>114</v>
      </c>
      <c r="W60" s="113" t="s">
        <v>114</v>
      </c>
      <c r="X60" s="101"/>
      <c r="Y60" s="113" t="s">
        <v>114</v>
      </c>
      <c r="Z60" s="101"/>
      <c r="AA60" s="113" t="s">
        <v>114</v>
      </c>
      <c r="AB60" s="170"/>
      <c r="AC60" s="177" t="s">
        <v>114</v>
      </c>
      <c r="AD60" s="101"/>
      <c r="AE60" s="113" t="s">
        <v>114</v>
      </c>
      <c r="AF60" s="101"/>
      <c r="AG60" s="113" t="s">
        <v>114</v>
      </c>
      <c r="AH60" s="101"/>
      <c r="AI60" s="113" t="s">
        <v>114</v>
      </c>
      <c r="AJ60" s="101"/>
      <c r="AK60" s="113" t="s">
        <v>114</v>
      </c>
      <c r="AL60" s="101"/>
      <c r="AM60" s="113" t="s">
        <v>114</v>
      </c>
      <c r="AN60" s="101"/>
      <c r="AO60" s="113" t="s">
        <v>114</v>
      </c>
      <c r="AP60" s="28"/>
      <c r="AQ60" s="179" t="str">
        <f t="shared" si="2"/>
        <v>стр.4070</v>
      </c>
      <c r="AR60" s="257">
        <f t="shared" si="29"/>
        <v>0</v>
      </c>
      <c r="AS60" s="256" t="s">
        <v>114</v>
      </c>
      <c r="AT60" s="257">
        <f t="shared" si="30"/>
        <v>0</v>
      </c>
      <c r="AU60" s="256" t="s">
        <v>114</v>
      </c>
      <c r="AV60" s="257">
        <f t="shared" si="31"/>
        <v>0</v>
      </c>
      <c r="AW60" s="256" t="s">
        <v>114</v>
      </c>
      <c r="AX60" s="257">
        <f t="shared" si="32"/>
        <v>0</v>
      </c>
      <c r="AY60" s="256" t="s">
        <v>114</v>
      </c>
    </row>
    <row r="61" spans="1:51" ht="22.5" customHeight="1">
      <c r="A61" s="347"/>
      <c r="B61" s="191">
        <v>4080</v>
      </c>
      <c r="C61" s="102" t="s">
        <v>138</v>
      </c>
      <c r="D61" s="100">
        <f t="shared" si="9"/>
        <v>0</v>
      </c>
      <c r="E61" s="100">
        <f t="shared" si="25"/>
        <v>0</v>
      </c>
      <c r="F61" s="100">
        <f t="shared" si="26"/>
        <v>0</v>
      </c>
      <c r="G61" s="101"/>
      <c r="H61" s="101"/>
      <c r="I61" s="170"/>
      <c r="J61" s="170"/>
      <c r="K61" s="170"/>
      <c r="L61" s="170"/>
      <c r="M61" s="101"/>
      <c r="N61" s="101"/>
      <c r="O61" s="101"/>
      <c r="P61" s="101"/>
      <c r="Q61" s="101"/>
      <c r="R61" s="101"/>
      <c r="S61" s="101"/>
      <c r="T61" s="101"/>
      <c r="U61" s="100">
        <f t="shared" si="27"/>
        <v>0</v>
      </c>
      <c r="V61" s="100">
        <f t="shared" si="28"/>
        <v>0</v>
      </c>
      <c r="W61" s="100">
        <f>SUM(Y61,AE61,AI61,AK61)</f>
        <v>0</v>
      </c>
      <c r="X61" s="101"/>
      <c r="Y61" s="101"/>
      <c r="Z61" s="101"/>
      <c r="AA61" s="101"/>
      <c r="AB61" s="170"/>
      <c r="AC61" s="170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28"/>
      <c r="AQ61" s="179" t="str">
        <f t="shared" si="2"/>
        <v>стр.4080</v>
      </c>
      <c r="AR61" s="257">
        <f t="shared" si="29"/>
        <v>0</v>
      </c>
      <c r="AS61" s="257">
        <f t="shared" si="3"/>
        <v>0</v>
      </c>
      <c r="AT61" s="257">
        <f t="shared" si="30"/>
        <v>0</v>
      </c>
      <c r="AU61" s="257">
        <f t="shared" si="4"/>
        <v>0</v>
      </c>
      <c r="AV61" s="257">
        <f t="shared" si="31"/>
        <v>0</v>
      </c>
      <c r="AW61" s="257">
        <f t="shared" si="5"/>
        <v>0</v>
      </c>
      <c r="AX61" s="257">
        <f t="shared" si="32"/>
        <v>0</v>
      </c>
      <c r="AY61" s="257">
        <f t="shared" si="6"/>
        <v>0</v>
      </c>
    </row>
    <row r="62" spans="1:51" ht="22.5" customHeight="1">
      <c r="A62" s="346" t="s">
        <v>297</v>
      </c>
      <c r="B62" s="171">
        <v>4090</v>
      </c>
      <c r="C62" s="150" t="s">
        <v>76</v>
      </c>
      <c r="D62" s="100">
        <f t="shared" si="9"/>
        <v>0</v>
      </c>
      <c r="E62" s="113" t="s">
        <v>114</v>
      </c>
      <c r="F62" s="113" t="s">
        <v>114</v>
      </c>
      <c r="G62" s="101"/>
      <c r="H62" s="113" t="s">
        <v>114</v>
      </c>
      <c r="I62" s="170"/>
      <c r="J62" s="177" t="s">
        <v>114</v>
      </c>
      <c r="K62" s="170"/>
      <c r="L62" s="177" t="s">
        <v>114</v>
      </c>
      <c r="M62" s="101"/>
      <c r="N62" s="113" t="s">
        <v>114</v>
      </c>
      <c r="O62" s="101"/>
      <c r="P62" s="113" t="s">
        <v>114</v>
      </c>
      <c r="Q62" s="101"/>
      <c r="R62" s="113" t="s">
        <v>114</v>
      </c>
      <c r="S62" s="101"/>
      <c r="T62" s="113" t="s">
        <v>114</v>
      </c>
      <c r="U62" s="100">
        <f t="shared" si="27"/>
        <v>0</v>
      </c>
      <c r="V62" s="113" t="s">
        <v>114</v>
      </c>
      <c r="W62" s="113" t="s">
        <v>114</v>
      </c>
      <c r="X62" s="101"/>
      <c r="Y62" s="113" t="s">
        <v>114</v>
      </c>
      <c r="Z62" s="101"/>
      <c r="AA62" s="113" t="s">
        <v>114</v>
      </c>
      <c r="AB62" s="170"/>
      <c r="AC62" s="177" t="s">
        <v>114</v>
      </c>
      <c r="AD62" s="101"/>
      <c r="AE62" s="113" t="s">
        <v>114</v>
      </c>
      <c r="AF62" s="101"/>
      <c r="AG62" s="113" t="s">
        <v>114</v>
      </c>
      <c r="AH62" s="101"/>
      <c r="AI62" s="113" t="s">
        <v>114</v>
      </c>
      <c r="AJ62" s="101"/>
      <c r="AK62" s="113" t="s">
        <v>114</v>
      </c>
      <c r="AL62" s="101"/>
      <c r="AM62" s="113" t="s">
        <v>114</v>
      </c>
      <c r="AN62" s="101"/>
      <c r="AO62" s="113" t="s">
        <v>114</v>
      </c>
      <c r="AP62" s="28"/>
      <c r="AQ62" s="179" t="str">
        <f t="shared" si="2"/>
        <v>стр.4090</v>
      </c>
      <c r="AR62" s="257">
        <f t="shared" si="29"/>
        <v>0</v>
      </c>
      <c r="AS62" s="256" t="s">
        <v>114</v>
      </c>
      <c r="AT62" s="257">
        <f t="shared" si="30"/>
        <v>0</v>
      </c>
      <c r="AU62" s="256" t="s">
        <v>114</v>
      </c>
      <c r="AV62" s="257">
        <f t="shared" si="31"/>
        <v>0</v>
      </c>
      <c r="AW62" s="256" t="s">
        <v>114</v>
      </c>
      <c r="AX62" s="257">
        <f t="shared" si="32"/>
        <v>0</v>
      </c>
      <c r="AY62" s="256" t="s">
        <v>114</v>
      </c>
    </row>
    <row r="63" spans="1:51" ht="22.5" customHeight="1">
      <c r="A63" s="347"/>
      <c r="B63" s="191">
        <v>4100</v>
      </c>
      <c r="C63" s="102" t="s">
        <v>138</v>
      </c>
      <c r="D63" s="100">
        <f t="shared" si="9"/>
        <v>0</v>
      </c>
      <c r="E63" s="100">
        <f>IF(D63&lt;&gt;0,F63/D63*1000,0)</f>
        <v>0</v>
      </c>
      <c r="F63" s="100">
        <f>SUM(H63,N63,R63,T63)</f>
        <v>0</v>
      </c>
      <c r="G63" s="101"/>
      <c r="H63" s="101"/>
      <c r="I63" s="170"/>
      <c r="J63" s="170"/>
      <c r="K63" s="170"/>
      <c r="L63" s="170"/>
      <c r="M63" s="101"/>
      <c r="N63" s="101"/>
      <c r="O63" s="101"/>
      <c r="P63" s="101"/>
      <c r="Q63" s="101"/>
      <c r="R63" s="101"/>
      <c r="S63" s="101"/>
      <c r="T63" s="101"/>
      <c r="U63" s="100">
        <f t="shared" si="27"/>
        <v>0</v>
      </c>
      <c r="V63" s="100">
        <f>IF(U63&lt;&gt;0,W63/U63*1000,0)</f>
        <v>0</v>
      </c>
      <c r="W63" s="100">
        <f>SUM(Y63,AE63,AI63,AK63)</f>
        <v>0</v>
      </c>
      <c r="X63" s="101"/>
      <c r="Y63" s="101"/>
      <c r="Z63" s="101"/>
      <c r="AA63" s="101"/>
      <c r="AB63" s="170"/>
      <c r="AC63" s="170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28"/>
      <c r="AQ63" s="179" t="str">
        <f t="shared" si="2"/>
        <v>стр.4100</v>
      </c>
      <c r="AR63" s="257">
        <f t="shared" si="29"/>
        <v>0</v>
      </c>
      <c r="AS63" s="257">
        <f t="shared" si="3"/>
        <v>0</v>
      </c>
      <c r="AT63" s="257">
        <f t="shared" si="30"/>
        <v>0</v>
      </c>
      <c r="AU63" s="257">
        <f t="shared" si="4"/>
        <v>0</v>
      </c>
      <c r="AV63" s="257">
        <f t="shared" si="31"/>
        <v>0</v>
      </c>
      <c r="AW63" s="257">
        <f t="shared" si="5"/>
        <v>0</v>
      </c>
      <c r="AX63" s="257">
        <f t="shared" si="32"/>
        <v>0</v>
      </c>
      <c r="AY63" s="257">
        <f t="shared" si="6"/>
        <v>0</v>
      </c>
    </row>
    <row r="64" spans="1:51" ht="42.75" customHeight="1">
      <c r="A64" s="346" t="s">
        <v>298</v>
      </c>
      <c r="B64" s="171">
        <v>4110</v>
      </c>
      <c r="C64" s="150" t="s">
        <v>76</v>
      </c>
      <c r="D64" s="100">
        <f t="shared" si="9"/>
        <v>0</v>
      </c>
      <c r="E64" s="100">
        <f>IF(D64&lt;&gt;0,F64/D64*1000,0)</f>
        <v>0</v>
      </c>
      <c r="F64" s="100">
        <f>SUM(H64,N64,R64,T64)</f>
        <v>0</v>
      </c>
      <c r="G64" s="101"/>
      <c r="H64" s="101"/>
      <c r="I64" s="170"/>
      <c r="J64" s="170"/>
      <c r="K64" s="170"/>
      <c r="L64" s="170"/>
      <c r="M64" s="101"/>
      <c r="N64" s="101"/>
      <c r="O64" s="101"/>
      <c r="P64" s="101"/>
      <c r="Q64" s="101"/>
      <c r="R64" s="101"/>
      <c r="S64" s="101"/>
      <c r="T64" s="101"/>
      <c r="U64" s="100">
        <f t="shared" si="27"/>
        <v>0</v>
      </c>
      <c r="V64" s="100">
        <f>IF(U64&lt;&gt;0,W64/U64*1000,0)</f>
        <v>0</v>
      </c>
      <c r="W64" s="100">
        <f>SUM(Y64,AE64,AI64,AK64)</f>
        <v>0</v>
      </c>
      <c r="X64" s="101"/>
      <c r="Y64" s="101"/>
      <c r="Z64" s="101"/>
      <c r="AA64" s="101"/>
      <c r="AB64" s="170"/>
      <c r="AC64" s="170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28"/>
      <c r="AQ64" s="179" t="str">
        <f t="shared" si="2"/>
        <v>стр.4110</v>
      </c>
      <c r="AR64" s="257">
        <f t="shared" si="29"/>
        <v>0</v>
      </c>
      <c r="AS64" s="257">
        <f t="shared" si="3"/>
        <v>0</v>
      </c>
      <c r="AT64" s="257">
        <f t="shared" si="30"/>
        <v>0</v>
      </c>
      <c r="AU64" s="257">
        <f t="shared" si="4"/>
        <v>0</v>
      </c>
      <c r="AV64" s="257">
        <f t="shared" si="31"/>
        <v>0</v>
      </c>
      <c r="AW64" s="257">
        <f t="shared" si="5"/>
        <v>0</v>
      </c>
      <c r="AX64" s="257">
        <f t="shared" si="32"/>
        <v>0</v>
      </c>
      <c r="AY64" s="257">
        <f t="shared" si="6"/>
        <v>0</v>
      </c>
    </row>
    <row r="65" spans="1:51" ht="42.75" customHeight="1">
      <c r="A65" s="347"/>
      <c r="B65" s="191">
        <v>4120</v>
      </c>
      <c r="C65" s="150" t="s">
        <v>120</v>
      </c>
      <c r="D65" s="122">
        <f t="shared" si="9"/>
        <v>0</v>
      </c>
      <c r="E65" s="113" t="s">
        <v>114</v>
      </c>
      <c r="F65" s="113" t="s">
        <v>114</v>
      </c>
      <c r="G65" s="103"/>
      <c r="H65" s="113" t="s">
        <v>114</v>
      </c>
      <c r="I65" s="172"/>
      <c r="J65" s="177" t="s">
        <v>114</v>
      </c>
      <c r="K65" s="172"/>
      <c r="L65" s="177" t="s">
        <v>114</v>
      </c>
      <c r="M65" s="103"/>
      <c r="N65" s="113" t="s">
        <v>114</v>
      </c>
      <c r="O65" s="103"/>
      <c r="P65" s="113" t="s">
        <v>114</v>
      </c>
      <c r="Q65" s="103"/>
      <c r="R65" s="113" t="s">
        <v>114</v>
      </c>
      <c r="S65" s="103"/>
      <c r="T65" s="113" t="s">
        <v>114</v>
      </c>
      <c r="U65" s="122">
        <f t="shared" si="27"/>
        <v>0</v>
      </c>
      <c r="V65" s="113" t="s">
        <v>114</v>
      </c>
      <c r="W65" s="113" t="s">
        <v>114</v>
      </c>
      <c r="X65" s="103"/>
      <c r="Y65" s="113" t="s">
        <v>114</v>
      </c>
      <c r="Z65" s="103"/>
      <c r="AA65" s="113" t="s">
        <v>114</v>
      </c>
      <c r="AB65" s="172"/>
      <c r="AC65" s="177" t="s">
        <v>114</v>
      </c>
      <c r="AD65" s="103"/>
      <c r="AE65" s="113" t="s">
        <v>114</v>
      </c>
      <c r="AF65" s="103"/>
      <c r="AG65" s="113" t="s">
        <v>114</v>
      </c>
      <c r="AH65" s="103"/>
      <c r="AI65" s="113" t="s">
        <v>114</v>
      </c>
      <c r="AJ65" s="103"/>
      <c r="AK65" s="113" t="s">
        <v>114</v>
      </c>
      <c r="AL65" s="103"/>
      <c r="AM65" s="113" t="s">
        <v>114</v>
      </c>
      <c r="AN65" s="103"/>
      <c r="AO65" s="113" t="s">
        <v>114</v>
      </c>
      <c r="AP65" s="28"/>
      <c r="AQ65" s="179" t="str">
        <f t="shared" si="2"/>
        <v>стр.4120</v>
      </c>
      <c r="AR65" s="257">
        <f t="shared" si="29"/>
        <v>0</v>
      </c>
      <c r="AS65" s="256" t="s">
        <v>114</v>
      </c>
      <c r="AT65" s="257">
        <f t="shared" si="30"/>
        <v>0</v>
      </c>
      <c r="AU65" s="256" t="s">
        <v>114</v>
      </c>
      <c r="AV65" s="257">
        <f t="shared" si="31"/>
        <v>0</v>
      </c>
      <c r="AW65" s="256" t="s">
        <v>114</v>
      </c>
      <c r="AX65" s="257">
        <f t="shared" si="32"/>
        <v>0</v>
      </c>
      <c r="AY65" s="256" t="s">
        <v>114</v>
      </c>
    </row>
    <row r="66" spans="1:51" ht="37.5" customHeight="1">
      <c r="A66" s="346" t="s">
        <v>299</v>
      </c>
      <c r="B66" s="171">
        <v>4130</v>
      </c>
      <c r="C66" s="150" t="s">
        <v>76</v>
      </c>
      <c r="D66" s="100">
        <f t="shared" si="9"/>
        <v>0</v>
      </c>
      <c r="E66" s="100">
        <f>IF(D66&lt;&gt;0,F66/D66*1000,0)</f>
        <v>0</v>
      </c>
      <c r="F66" s="100">
        <f>SUM(H66,N66,R66,T66)</f>
        <v>0</v>
      </c>
      <c r="G66" s="101"/>
      <c r="H66" s="101"/>
      <c r="I66" s="170"/>
      <c r="J66" s="170"/>
      <c r="K66" s="170"/>
      <c r="L66" s="170"/>
      <c r="M66" s="101"/>
      <c r="N66" s="101"/>
      <c r="O66" s="101"/>
      <c r="P66" s="101"/>
      <c r="Q66" s="101"/>
      <c r="R66" s="101"/>
      <c r="S66" s="101"/>
      <c r="T66" s="101"/>
      <c r="U66" s="100">
        <f t="shared" si="27"/>
        <v>0</v>
      </c>
      <c r="V66" s="100">
        <f>IF(U66&lt;&gt;0,W66/U66*1000,0)</f>
        <v>0</v>
      </c>
      <c r="W66" s="100">
        <f>SUM(Y66,AE66,AI66,AK66)</f>
        <v>0</v>
      </c>
      <c r="X66" s="101"/>
      <c r="Y66" s="101"/>
      <c r="Z66" s="101"/>
      <c r="AA66" s="101"/>
      <c r="AB66" s="170"/>
      <c r="AC66" s="170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28"/>
      <c r="AQ66" s="179" t="str">
        <f t="shared" si="2"/>
        <v>стр.4130</v>
      </c>
      <c r="AR66" s="257">
        <f t="shared" si="29"/>
        <v>0</v>
      </c>
      <c r="AS66" s="257">
        <f t="shared" si="3"/>
        <v>0</v>
      </c>
      <c r="AT66" s="257">
        <f t="shared" si="30"/>
        <v>0</v>
      </c>
      <c r="AU66" s="257">
        <f t="shared" si="4"/>
        <v>0</v>
      </c>
      <c r="AV66" s="257">
        <f t="shared" si="31"/>
        <v>0</v>
      </c>
      <c r="AW66" s="257">
        <f t="shared" si="5"/>
        <v>0</v>
      </c>
      <c r="AX66" s="257">
        <f t="shared" si="32"/>
        <v>0</v>
      </c>
      <c r="AY66" s="257">
        <f t="shared" si="6"/>
        <v>0</v>
      </c>
    </row>
    <row r="67" spans="1:51" ht="37.5" customHeight="1">
      <c r="A67" s="347"/>
      <c r="B67" s="191">
        <v>4140</v>
      </c>
      <c r="C67" s="150" t="s">
        <v>120</v>
      </c>
      <c r="D67" s="122">
        <f t="shared" si="9"/>
        <v>0</v>
      </c>
      <c r="E67" s="113" t="s">
        <v>114</v>
      </c>
      <c r="F67" s="113" t="s">
        <v>114</v>
      </c>
      <c r="G67" s="103"/>
      <c r="H67" s="113" t="s">
        <v>114</v>
      </c>
      <c r="I67" s="172"/>
      <c r="J67" s="177" t="s">
        <v>114</v>
      </c>
      <c r="K67" s="172"/>
      <c r="L67" s="177" t="s">
        <v>114</v>
      </c>
      <c r="M67" s="103"/>
      <c r="N67" s="113" t="s">
        <v>114</v>
      </c>
      <c r="O67" s="103"/>
      <c r="P67" s="113" t="s">
        <v>114</v>
      </c>
      <c r="Q67" s="103"/>
      <c r="R67" s="113" t="s">
        <v>114</v>
      </c>
      <c r="S67" s="103"/>
      <c r="T67" s="113" t="s">
        <v>114</v>
      </c>
      <c r="U67" s="122">
        <f t="shared" si="27"/>
        <v>0</v>
      </c>
      <c r="V67" s="113" t="s">
        <v>114</v>
      </c>
      <c r="W67" s="113" t="s">
        <v>114</v>
      </c>
      <c r="X67" s="103"/>
      <c r="Y67" s="113" t="s">
        <v>114</v>
      </c>
      <c r="Z67" s="103"/>
      <c r="AA67" s="113" t="s">
        <v>114</v>
      </c>
      <c r="AB67" s="172"/>
      <c r="AC67" s="177" t="s">
        <v>114</v>
      </c>
      <c r="AD67" s="103"/>
      <c r="AE67" s="113" t="s">
        <v>114</v>
      </c>
      <c r="AF67" s="103"/>
      <c r="AG67" s="113" t="s">
        <v>114</v>
      </c>
      <c r="AH67" s="103"/>
      <c r="AI67" s="113" t="s">
        <v>114</v>
      </c>
      <c r="AJ67" s="103"/>
      <c r="AK67" s="113" t="s">
        <v>114</v>
      </c>
      <c r="AL67" s="103"/>
      <c r="AM67" s="113" t="s">
        <v>114</v>
      </c>
      <c r="AN67" s="103"/>
      <c r="AO67" s="113" t="s">
        <v>114</v>
      </c>
      <c r="AP67" s="28"/>
      <c r="AQ67" s="179" t="str">
        <f t="shared" si="2"/>
        <v>стр.4140</v>
      </c>
      <c r="AR67" s="257">
        <f t="shared" si="29"/>
        <v>0</v>
      </c>
      <c r="AS67" s="256" t="s">
        <v>114</v>
      </c>
      <c r="AT67" s="257">
        <f t="shared" si="30"/>
        <v>0</v>
      </c>
      <c r="AU67" s="256" t="s">
        <v>114</v>
      </c>
      <c r="AV67" s="257">
        <f t="shared" si="31"/>
        <v>0</v>
      </c>
      <c r="AW67" s="256" t="s">
        <v>114</v>
      </c>
      <c r="AX67" s="257">
        <f t="shared" si="32"/>
        <v>0</v>
      </c>
      <c r="AY67" s="256" t="s">
        <v>114</v>
      </c>
    </row>
    <row r="68" spans="1:51" ht="63.75">
      <c r="A68" s="178" t="s">
        <v>300</v>
      </c>
      <c r="B68" s="171">
        <v>4150</v>
      </c>
      <c r="C68" s="150" t="s">
        <v>76</v>
      </c>
      <c r="D68" s="100">
        <f t="shared" si="9"/>
        <v>0</v>
      </c>
      <c r="E68" s="100">
        <f>IF(D68&lt;&gt;0,F68/D68*1000,0)</f>
        <v>0</v>
      </c>
      <c r="F68" s="100">
        <f>SUM(H68,N68,R68,T68)</f>
        <v>0</v>
      </c>
      <c r="G68" s="101"/>
      <c r="H68" s="101"/>
      <c r="I68" s="170"/>
      <c r="J68" s="170"/>
      <c r="K68" s="170"/>
      <c r="L68" s="170"/>
      <c r="M68" s="101"/>
      <c r="N68" s="101"/>
      <c r="O68" s="101"/>
      <c r="P68" s="101"/>
      <c r="Q68" s="101"/>
      <c r="R68" s="101"/>
      <c r="S68" s="101"/>
      <c r="T68" s="101"/>
      <c r="U68" s="100">
        <f t="shared" si="27"/>
        <v>0</v>
      </c>
      <c r="V68" s="100">
        <f>IF(U68&lt;&gt;0,W68/U68*1000,0)</f>
        <v>0</v>
      </c>
      <c r="W68" s="100">
        <f>SUM(Y68,AE68,AI68,AK68)</f>
        <v>0</v>
      </c>
      <c r="X68" s="101"/>
      <c r="Y68" s="101"/>
      <c r="Z68" s="101"/>
      <c r="AA68" s="101"/>
      <c r="AB68" s="170"/>
      <c r="AC68" s="170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28"/>
      <c r="AQ68" s="179" t="str">
        <f t="shared" si="2"/>
        <v>стр.4150</v>
      </c>
      <c r="AR68" s="257">
        <f t="shared" si="29"/>
        <v>0</v>
      </c>
      <c r="AS68" s="257">
        <f t="shared" si="3"/>
        <v>0</v>
      </c>
      <c r="AT68" s="257">
        <f t="shared" si="30"/>
        <v>0</v>
      </c>
      <c r="AU68" s="257">
        <f t="shared" si="4"/>
        <v>0</v>
      </c>
      <c r="AV68" s="257">
        <f t="shared" si="31"/>
        <v>0</v>
      </c>
      <c r="AW68" s="257">
        <f t="shared" si="5"/>
        <v>0</v>
      </c>
      <c r="AX68" s="257">
        <f t="shared" si="32"/>
        <v>0</v>
      </c>
      <c r="AY68" s="257">
        <f t="shared" si="6"/>
        <v>0</v>
      </c>
    </row>
    <row r="69" spans="1:51" ht="89.25">
      <c r="A69" s="178" t="s">
        <v>301</v>
      </c>
      <c r="B69" s="191">
        <v>4160</v>
      </c>
      <c r="C69" s="150" t="s">
        <v>76</v>
      </c>
      <c r="D69" s="100">
        <f t="shared" si="9"/>
        <v>0</v>
      </c>
      <c r="E69" s="100">
        <f>IF(D69&lt;&gt;0,F69/D69*1000,0)</f>
        <v>0</v>
      </c>
      <c r="F69" s="100">
        <f>SUM(H69,N69,R69,T69)</f>
        <v>0</v>
      </c>
      <c r="G69" s="101"/>
      <c r="H69" s="101"/>
      <c r="I69" s="170"/>
      <c r="J69" s="170"/>
      <c r="K69" s="170"/>
      <c r="L69" s="170"/>
      <c r="M69" s="101"/>
      <c r="N69" s="101"/>
      <c r="O69" s="101"/>
      <c r="P69" s="101"/>
      <c r="Q69" s="101"/>
      <c r="R69" s="101"/>
      <c r="S69" s="101"/>
      <c r="T69" s="101"/>
      <c r="U69" s="100">
        <f t="shared" si="27"/>
        <v>0</v>
      </c>
      <c r="V69" s="100">
        <f>IF(U69&lt;&gt;0,W69/U69*1000,0)</f>
        <v>0</v>
      </c>
      <c r="W69" s="100">
        <f>SUM(Y69,AE69,AI69,AK69)</f>
        <v>0</v>
      </c>
      <c r="X69" s="101"/>
      <c r="Y69" s="101"/>
      <c r="Z69" s="101"/>
      <c r="AA69" s="101"/>
      <c r="AB69" s="170"/>
      <c r="AC69" s="170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28"/>
      <c r="AQ69" s="179" t="str">
        <f t="shared" si="2"/>
        <v>стр.4160</v>
      </c>
      <c r="AR69" s="257">
        <f t="shared" si="29"/>
        <v>0</v>
      </c>
      <c r="AS69" s="257">
        <f t="shared" si="3"/>
        <v>0</v>
      </c>
      <c r="AT69" s="257">
        <f t="shared" si="30"/>
        <v>0</v>
      </c>
      <c r="AU69" s="257">
        <f t="shared" si="4"/>
        <v>0</v>
      </c>
      <c r="AV69" s="257">
        <f t="shared" si="31"/>
        <v>0</v>
      </c>
      <c r="AW69" s="257">
        <f t="shared" si="5"/>
        <v>0</v>
      </c>
      <c r="AX69" s="257">
        <f t="shared" si="32"/>
        <v>0</v>
      </c>
      <c r="AY69" s="257">
        <f t="shared" si="6"/>
        <v>0</v>
      </c>
    </row>
    <row r="70" spans="1:51" ht="76.5">
      <c r="A70" s="214" t="s">
        <v>302</v>
      </c>
      <c r="B70" s="171">
        <v>4170</v>
      </c>
      <c r="C70" s="183" t="s">
        <v>76</v>
      </c>
      <c r="D70" s="169">
        <f>SUM(G70,M70,Q70,S70)</f>
        <v>0</v>
      </c>
      <c r="E70" s="169">
        <f>IF(D70&lt;&gt;0,F70/D70*1000,0)</f>
        <v>0</v>
      </c>
      <c r="F70" s="169">
        <f>SUM(H70,N70,R70,T70)</f>
        <v>0</v>
      </c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69">
        <f>SUM(X70,AD70,AH70,AJ70)</f>
        <v>0</v>
      </c>
      <c r="V70" s="169">
        <f>IF(U70&lt;&gt;0,W70/U70*1000,0)</f>
        <v>0</v>
      </c>
      <c r="W70" s="169">
        <f>SUM(Y70,AE70,AI70,AK70)</f>
        <v>0</v>
      </c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60"/>
      <c r="AQ70" s="179" t="str">
        <f t="shared" si="2"/>
        <v>стр.4170</v>
      </c>
      <c r="AR70" s="257">
        <f t="shared" si="29"/>
        <v>0</v>
      </c>
      <c r="AS70" s="257">
        <f t="shared" si="3"/>
        <v>0</v>
      </c>
      <c r="AT70" s="257">
        <f t="shared" si="30"/>
        <v>0</v>
      </c>
      <c r="AU70" s="257">
        <f t="shared" si="4"/>
        <v>0</v>
      </c>
      <c r="AV70" s="257">
        <f t="shared" si="31"/>
        <v>0</v>
      </c>
      <c r="AW70" s="257">
        <f t="shared" si="5"/>
        <v>0</v>
      </c>
      <c r="AX70" s="257">
        <f t="shared" si="32"/>
        <v>0</v>
      </c>
      <c r="AY70" s="257">
        <f t="shared" si="6"/>
        <v>0</v>
      </c>
    </row>
    <row r="71" spans="1:51" ht="22.5" customHeight="1">
      <c r="A71" s="346" t="s">
        <v>303</v>
      </c>
      <c r="B71" s="191">
        <v>4180</v>
      </c>
      <c r="C71" s="150" t="s">
        <v>76</v>
      </c>
      <c r="D71" s="100">
        <f t="shared" si="9"/>
        <v>0</v>
      </c>
      <c r="E71" s="100">
        <f>IF(D71&lt;&gt;0,F71/D71*1000,0)</f>
        <v>0</v>
      </c>
      <c r="F71" s="100">
        <f>SUM(H71,N71,R71,T71)</f>
        <v>0</v>
      </c>
      <c r="G71" s="101"/>
      <c r="H71" s="101"/>
      <c r="I71" s="170"/>
      <c r="J71" s="170"/>
      <c r="K71" s="170"/>
      <c r="L71" s="170"/>
      <c r="M71" s="101"/>
      <c r="N71" s="101"/>
      <c r="O71" s="101"/>
      <c r="P71" s="101"/>
      <c r="Q71" s="101"/>
      <c r="R71" s="101"/>
      <c r="S71" s="101"/>
      <c r="T71" s="101"/>
      <c r="U71" s="100">
        <f t="shared" si="27"/>
        <v>0</v>
      </c>
      <c r="V71" s="100">
        <f>IF(U71&lt;&gt;0,W71/U71*1000,0)</f>
        <v>0</v>
      </c>
      <c r="W71" s="100">
        <f>SUM(Y71,AE71,AI71,AK71)</f>
        <v>0</v>
      </c>
      <c r="X71" s="101"/>
      <c r="Y71" s="101"/>
      <c r="Z71" s="101"/>
      <c r="AA71" s="101"/>
      <c r="AB71" s="170"/>
      <c r="AC71" s="170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28"/>
      <c r="AQ71" s="179" t="str">
        <f t="shared" si="2"/>
        <v>стр.4180</v>
      </c>
      <c r="AR71" s="257">
        <f t="shared" si="29"/>
        <v>0</v>
      </c>
      <c r="AS71" s="257">
        <f t="shared" si="3"/>
        <v>0</v>
      </c>
      <c r="AT71" s="257">
        <f t="shared" si="30"/>
        <v>0</v>
      </c>
      <c r="AU71" s="257">
        <f t="shared" si="4"/>
        <v>0</v>
      </c>
      <c r="AV71" s="257">
        <f t="shared" si="31"/>
        <v>0</v>
      </c>
      <c r="AW71" s="257">
        <f t="shared" si="5"/>
        <v>0</v>
      </c>
      <c r="AX71" s="257">
        <f t="shared" si="32"/>
        <v>0</v>
      </c>
      <c r="AY71" s="257">
        <f t="shared" si="6"/>
        <v>0</v>
      </c>
    </row>
    <row r="72" spans="1:51" ht="22.5" customHeight="1">
      <c r="A72" s="347"/>
      <c r="B72" s="171">
        <v>4190</v>
      </c>
      <c r="C72" s="102" t="s">
        <v>138</v>
      </c>
      <c r="D72" s="100">
        <f t="shared" si="9"/>
        <v>0</v>
      </c>
      <c r="E72" s="113" t="s">
        <v>114</v>
      </c>
      <c r="F72" s="113" t="s">
        <v>114</v>
      </c>
      <c r="G72" s="101"/>
      <c r="H72" s="113" t="s">
        <v>114</v>
      </c>
      <c r="I72" s="170"/>
      <c r="J72" s="177" t="s">
        <v>114</v>
      </c>
      <c r="K72" s="170"/>
      <c r="L72" s="177" t="s">
        <v>114</v>
      </c>
      <c r="M72" s="101"/>
      <c r="N72" s="113" t="s">
        <v>114</v>
      </c>
      <c r="O72" s="101"/>
      <c r="P72" s="113" t="s">
        <v>114</v>
      </c>
      <c r="Q72" s="101"/>
      <c r="R72" s="113" t="s">
        <v>114</v>
      </c>
      <c r="S72" s="101"/>
      <c r="T72" s="113" t="s">
        <v>114</v>
      </c>
      <c r="U72" s="100">
        <f t="shared" si="27"/>
        <v>0</v>
      </c>
      <c r="V72" s="113" t="s">
        <v>114</v>
      </c>
      <c r="W72" s="113" t="s">
        <v>114</v>
      </c>
      <c r="X72" s="101"/>
      <c r="Y72" s="113" t="s">
        <v>114</v>
      </c>
      <c r="Z72" s="101"/>
      <c r="AA72" s="113" t="s">
        <v>114</v>
      </c>
      <c r="AB72" s="170"/>
      <c r="AC72" s="177" t="s">
        <v>114</v>
      </c>
      <c r="AD72" s="101"/>
      <c r="AE72" s="113" t="s">
        <v>114</v>
      </c>
      <c r="AF72" s="101"/>
      <c r="AG72" s="113" t="s">
        <v>114</v>
      </c>
      <c r="AH72" s="101"/>
      <c r="AI72" s="113" t="s">
        <v>114</v>
      </c>
      <c r="AJ72" s="101"/>
      <c r="AK72" s="113" t="s">
        <v>114</v>
      </c>
      <c r="AL72" s="101"/>
      <c r="AM72" s="113" t="s">
        <v>114</v>
      </c>
      <c r="AN72" s="101"/>
      <c r="AO72" s="113" t="s">
        <v>114</v>
      </c>
      <c r="AP72" s="28"/>
      <c r="AQ72" s="179" t="str">
        <f t="shared" si="2"/>
        <v>стр.4190</v>
      </c>
      <c r="AR72" s="257">
        <f t="shared" si="29"/>
        <v>0</v>
      </c>
      <c r="AS72" s="256" t="s">
        <v>114</v>
      </c>
      <c r="AT72" s="257">
        <f t="shared" si="30"/>
        <v>0</v>
      </c>
      <c r="AU72" s="256" t="s">
        <v>114</v>
      </c>
      <c r="AV72" s="257">
        <f t="shared" si="31"/>
        <v>0</v>
      </c>
      <c r="AW72" s="256" t="s">
        <v>114</v>
      </c>
      <c r="AX72" s="257">
        <f t="shared" si="32"/>
        <v>0</v>
      </c>
      <c r="AY72" s="256" t="s">
        <v>114</v>
      </c>
    </row>
    <row r="73" spans="1:51" ht="22.5" customHeight="1">
      <c r="A73" s="346" t="s">
        <v>304</v>
      </c>
      <c r="B73" s="191">
        <v>4200</v>
      </c>
      <c r="C73" s="150" t="s">
        <v>76</v>
      </c>
      <c r="D73" s="100">
        <f t="shared" si="9"/>
        <v>0</v>
      </c>
      <c r="E73" s="100">
        <f>IF(D73&lt;&gt;0,F73/D73*1000,0)</f>
        <v>0</v>
      </c>
      <c r="F73" s="100">
        <f>SUM(H73,N73,R73,T73)</f>
        <v>0</v>
      </c>
      <c r="G73" s="101"/>
      <c r="H73" s="101"/>
      <c r="I73" s="170"/>
      <c r="J73" s="170"/>
      <c r="K73" s="170"/>
      <c r="L73" s="170"/>
      <c r="M73" s="101"/>
      <c r="N73" s="101"/>
      <c r="O73" s="101"/>
      <c r="P73" s="101"/>
      <c r="Q73" s="101"/>
      <c r="R73" s="101"/>
      <c r="S73" s="101"/>
      <c r="T73" s="101"/>
      <c r="U73" s="100">
        <f t="shared" si="27"/>
        <v>0</v>
      </c>
      <c r="V73" s="100">
        <f>IF(U73&lt;&gt;0,W73/U73*1000,0)</f>
        <v>0</v>
      </c>
      <c r="W73" s="100">
        <f>SUM(Y73,AE73,AI73,AK73)</f>
        <v>0</v>
      </c>
      <c r="X73" s="101"/>
      <c r="Y73" s="101"/>
      <c r="Z73" s="101"/>
      <c r="AA73" s="101"/>
      <c r="AB73" s="170"/>
      <c r="AC73" s="170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28"/>
      <c r="AQ73" s="179" t="str">
        <f t="shared" si="2"/>
        <v>стр.4200</v>
      </c>
      <c r="AR73" s="257">
        <f t="shared" si="29"/>
        <v>0</v>
      </c>
      <c r="AS73" s="257">
        <f t="shared" si="3"/>
        <v>0</v>
      </c>
      <c r="AT73" s="257">
        <f t="shared" si="30"/>
        <v>0</v>
      </c>
      <c r="AU73" s="257">
        <f t="shared" si="4"/>
        <v>0</v>
      </c>
      <c r="AV73" s="257">
        <f t="shared" si="31"/>
        <v>0</v>
      </c>
      <c r="AW73" s="257">
        <f t="shared" si="5"/>
        <v>0</v>
      </c>
      <c r="AX73" s="257">
        <f t="shared" si="32"/>
        <v>0</v>
      </c>
      <c r="AY73" s="257">
        <f t="shared" si="6"/>
        <v>0</v>
      </c>
    </row>
    <row r="74" spans="1:51" ht="22.5" customHeight="1">
      <c r="A74" s="347"/>
      <c r="B74" s="171">
        <v>4210</v>
      </c>
      <c r="C74" s="102" t="s">
        <v>138</v>
      </c>
      <c r="D74" s="100">
        <f t="shared" si="9"/>
        <v>0</v>
      </c>
      <c r="E74" s="113" t="s">
        <v>114</v>
      </c>
      <c r="F74" s="113" t="s">
        <v>114</v>
      </c>
      <c r="G74" s="101"/>
      <c r="H74" s="113" t="s">
        <v>114</v>
      </c>
      <c r="I74" s="170"/>
      <c r="J74" s="177" t="s">
        <v>114</v>
      </c>
      <c r="K74" s="170"/>
      <c r="L74" s="177" t="s">
        <v>114</v>
      </c>
      <c r="M74" s="101"/>
      <c r="N74" s="113" t="s">
        <v>114</v>
      </c>
      <c r="O74" s="101"/>
      <c r="P74" s="113" t="s">
        <v>114</v>
      </c>
      <c r="Q74" s="101"/>
      <c r="R74" s="113" t="s">
        <v>114</v>
      </c>
      <c r="S74" s="101"/>
      <c r="T74" s="113" t="s">
        <v>114</v>
      </c>
      <c r="U74" s="100">
        <f t="shared" si="27"/>
        <v>0</v>
      </c>
      <c r="V74" s="113" t="s">
        <v>114</v>
      </c>
      <c r="W74" s="113" t="s">
        <v>114</v>
      </c>
      <c r="X74" s="101"/>
      <c r="Y74" s="113" t="s">
        <v>114</v>
      </c>
      <c r="Z74" s="101"/>
      <c r="AA74" s="113" t="s">
        <v>114</v>
      </c>
      <c r="AB74" s="170"/>
      <c r="AC74" s="177" t="s">
        <v>114</v>
      </c>
      <c r="AD74" s="101"/>
      <c r="AE74" s="113" t="s">
        <v>114</v>
      </c>
      <c r="AF74" s="101"/>
      <c r="AG74" s="113" t="s">
        <v>114</v>
      </c>
      <c r="AH74" s="101"/>
      <c r="AI74" s="113" t="s">
        <v>114</v>
      </c>
      <c r="AJ74" s="101"/>
      <c r="AK74" s="113" t="s">
        <v>114</v>
      </c>
      <c r="AL74" s="101"/>
      <c r="AM74" s="113" t="s">
        <v>114</v>
      </c>
      <c r="AN74" s="101"/>
      <c r="AO74" s="113" t="s">
        <v>114</v>
      </c>
      <c r="AP74" s="28"/>
      <c r="AQ74" s="179" t="str">
        <f t="shared" si="2"/>
        <v>стр.4210</v>
      </c>
      <c r="AR74" s="257">
        <f t="shared" si="29"/>
        <v>0</v>
      </c>
      <c r="AS74" s="256" t="s">
        <v>114</v>
      </c>
      <c r="AT74" s="257">
        <f t="shared" si="30"/>
        <v>0</v>
      </c>
      <c r="AU74" s="256" t="s">
        <v>114</v>
      </c>
      <c r="AV74" s="257">
        <f t="shared" si="31"/>
        <v>0</v>
      </c>
      <c r="AW74" s="256" t="s">
        <v>114</v>
      </c>
      <c r="AX74" s="257">
        <f t="shared" si="32"/>
        <v>0</v>
      </c>
      <c r="AY74" s="256" t="s">
        <v>114</v>
      </c>
    </row>
    <row r="75" spans="1:51" ht="22.5" customHeight="1">
      <c r="A75" s="346" t="s">
        <v>305</v>
      </c>
      <c r="B75" s="191">
        <v>4220</v>
      </c>
      <c r="C75" s="102" t="s">
        <v>76</v>
      </c>
      <c r="D75" s="100">
        <f t="shared" si="9"/>
        <v>0</v>
      </c>
      <c r="E75" s="100">
        <f>IF(D75&lt;&gt;0,F75/D75*1000,0)</f>
        <v>0</v>
      </c>
      <c r="F75" s="100">
        <f>SUM(H75,N75,R75,T75)</f>
        <v>0</v>
      </c>
      <c r="G75" s="101"/>
      <c r="H75" s="101"/>
      <c r="I75" s="170"/>
      <c r="J75" s="170"/>
      <c r="K75" s="170"/>
      <c r="L75" s="170"/>
      <c r="M75" s="101"/>
      <c r="N75" s="101"/>
      <c r="O75" s="101"/>
      <c r="P75" s="101"/>
      <c r="Q75" s="101"/>
      <c r="R75" s="101"/>
      <c r="S75" s="101"/>
      <c r="T75" s="101"/>
      <c r="U75" s="100">
        <f t="shared" si="27"/>
        <v>0</v>
      </c>
      <c r="V75" s="100">
        <f>IF(U75&lt;&gt;0,W75/U75*1000,0)</f>
        <v>0</v>
      </c>
      <c r="W75" s="100">
        <f>SUM(Y75,AE75,AI75,AK75)</f>
        <v>0</v>
      </c>
      <c r="X75" s="101"/>
      <c r="Y75" s="101"/>
      <c r="Z75" s="101"/>
      <c r="AA75" s="101"/>
      <c r="AB75" s="170"/>
      <c r="AC75" s="170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28"/>
      <c r="AQ75" s="179" t="str">
        <f t="shared" si="2"/>
        <v>стр.4220</v>
      </c>
      <c r="AR75" s="257">
        <f t="shared" si="29"/>
        <v>0</v>
      </c>
      <c r="AS75" s="257">
        <f t="shared" si="3"/>
        <v>0</v>
      </c>
      <c r="AT75" s="257">
        <f t="shared" si="30"/>
        <v>0</v>
      </c>
      <c r="AU75" s="257">
        <f t="shared" si="4"/>
        <v>0</v>
      </c>
      <c r="AV75" s="257">
        <f t="shared" si="31"/>
        <v>0</v>
      </c>
      <c r="AW75" s="257">
        <f t="shared" si="5"/>
        <v>0</v>
      </c>
      <c r="AX75" s="257">
        <f t="shared" si="32"/>
        <v>0</v>
      </c>
      <c r="AY75" s="257">
        <f t="shared" si="6"/>
        <v>0</v>
      </c>
    </row>
    <row r="76" spans="1:51" ht="22.5" customHeight="1">
      <c r="A76" s="347"/>
      <c r="B76" s="171">
        <v>4230</v>
      </c>
      <c r="C76" s="102" t="s">
        <v>138</v>
      </c>
      <c r="D76" s="100">
        <f t="shared" si="9"/>
        <v>0</v>
      </c>
      <c r="E76" s="113" t="s">
        <v>114</v>
      </c>
      <c r="F76" s="113" t="s">
        <v>114</v>
      </c>
      <c r="G76" s="101"/>
      <c r="H76" s="113" t="s">
        <v>114</v>
      </c>
      <c r="I76" s="170"/>
      <c r="J76" s="177" t="s">
        <v>114</v>
      </c>
      <c r="K76" s="170"/>
      <c r="L76" s="177" t="s">
        <v>114</v>
      </c>
      <c r="M76" s="101"/>
      <c r="N76" s="113" t="s">
        <v>114</v>
      </c>
      <c r="O76" s="101"/>
      <c r="P76" s="113" t="s">
        <v>114</v>
      </c>
      <c r="Q76" s="101"/>
      <c r="R76" s="113" t="s">
        <v>114</v>
      </c>
      <c r="S76" s="101"/>
      <c r="T76" s="113" t="s">
        <v>114</v>
      </c>
      <c r="U76" s="100">
        <f t="shared" si="27"/>
        <v>0</v>
      </c>
      <c r="V76" s="113" t="s">
        <v>114</v>
      </c>
      <c r="W76" s="113" t="s">
        <v>114</v>
      </c>
      <c r="X76" s="101"/>
      <c r="Y76" s="113" t="s">
        <v>114</v>
      </c>
      <c r="Z76" s="101"/>
      <c r="AA76" s="113" t="s">
        <v>114</v>
      </c>
      <c r="AB76" s="170"/>
      <c r="AC76" s="177" t="s">
        <v>114</v>
      </c>
      <c r="AD76" s="101"/>
      <c r="AE76" s="113" t="s">
        <v>114</v>
      </c>
      <c r="AF76" s="101"/>
      <c r="AG76" s="113" t="s">
        <v>114</v>
      </c>
      <c r="AH76" s="101"/>
      <c r="AI76" s="113" t="s">
        <v>114</v>
      </c>
      <c r="AJ76" s="101"/>
      <c r="AK76" s="113" t="s">
        <v>114</v>
      </c>
      <c r="AL76" s="101"/>
      <c r="AM76" s="113" t="s">
        <v>114</v>
      </c>
      <c r="AN76" s="101"/>
      <c r="AO76" s="113" t="s">
        <v>114</v>
      </c>
      <c r="AP76" s="28"/>
      <c r="AQ76" s="179" t="str">
        <f t="shared" si="2"/>
        <v>стр.4230</v>
      </c>
      <c r="AR76" s="257">
        <f t="shared" si="29"/>
        <v>0</v>
      </c>
      <c r="AS76" s="256" t="s">
        <v>114</v>
      </c>
      <c r="AT76" s="257">
        <f t="shared" si="30"/>
        <v>0</v>
      </c>
      <c r="AU76" s="256" t="s">
        <v>114</v>
      </c>
      <c r="AV76" s="257">
        <f t="shared" si="31"/>
        <v>0</v>
      </c>
      <c r="AW76" s="256" t="s">
        <v>114</v>
      </c>
      <c r="AX76" s="257">
        <f t="shared" si="32"/>
        <v>0</v>
      </c>
      <c r="AY76" s="256" t="s">
        <v>114</v>
      </c>
    </row>
    <row r="77" spans="1:51" ht="38.25">
      <c r="A77" s="215" t="s">
        <v>306</v>
      </c>
      <c r="B77" s="191">
        <v>4240</v>
      </c>
      <c r="C77" s="150" t="s">
        <v>120</v>
      </c>
      <c r="D77" s="122">
        <f t="shared" si="9"/>
        <v>0</v>
      </c>
      <c r="E77" s="100">
        <f>IF(D77&lt;&gt;0,F77/D77*1000,0)</f>
        <v>0</v>
      </c>
      <c r="F77" s="100">
        <f>SUM(H77,N77,R77,T77)</f>
        <v>0</v>
      </c>
      <c r="G77" s="103"/>
      <c r="H77" s="101"/>
      <c r="I77" s="172"/>
      <c r="J77" s="170"/>
      <c r="K77" s="172"/>
      <c r="L77" s="170"/>
      <c r="M77" s="103"/>
      <c r="N77" s="101"/>
      <c r="O77" s="103"/>
      <c r="P77" s="101"/>
      <c r="Q77" s="103"/>
      <c r="R77" s="101"/>
      <c r="S77" s="103"/>
      <c r="T77" s="101"/>
      <c r="U77" s="122">
        <f t="shared" si="27"/>
        <v>0</v>
      </c>
      <c r="V77" s="100">
        <f>IF(U77&lt;&gt;0,W77/U77*1000,0)</f>
        <v>0</v>
      </c>
      <c r="W77" s="100">
        <f>SUM(Y77,AE77,AI77,AK77)</f>
        <v>0</v>
      </c>
      <c r="X77" s="103"/>
      <c r="Y77" s="101"/>
      <c r="Z77" s="103"/>
      <c r="AA77" s="101"/>
      <c r="AB77" s="172"/>
      <c r="AC77" s="170"/>
      <c r="AD77" s="103"/>
      <c r="AE77" s="101"/>
      <c r="AF77" s="103"/>
      <c r="AG77" s="101"/>
      <c r="AH77" s="103"/>
      <c r="AI77" s="101"/>
      <c r="AJ77" s="103"/>
      <c r="AK77" s="101"/>
      <c r="AL77" s="103"/>
      <c r="AM77" s="101"/>
      <c r="AN77" s="103"/>
      <c r="AO77" s="101"/>
      <c r="AP77" s="28"/>
      <c r="AQ77" s="179" t="str">
        <f t="shared" si="2"/>
        <v>стр.4240</v>
      </c>
      <c r="AR77" s="257">
        <f t="shared" si="29"/>
        <v>0</v>
      </c>
      <c r="AS77" s="257">
        <f t="shared" si="3"/>
        <v>0</v>
      </c>
      <c r="AT77" s="257">
        <f t="shared" si="30"/>
        <v>0</v>
      </c>
      <c r="AU77" s="257">
        <f t="shared" si="4"/>
        <v>0</v>
      </c>
      <c r="AV77" s="257">
        <f t="shared" si="31"/>
        <v>0</v>
      </c>
      <c r="AW77" s="257">
        <f t="shared" si="5"/>
        <v>0</v>
      </c>
      <c r="AX77" s="257">
        <f t="shared" si="32"/>
        <v>0</v>
      </c>
      <c r="AY77" s="257">
        <f t="shared" si="6"/>
        <v>0</v>
      </c>
    </row>
    <row r="78" spans="1:51" ht="51">
      <c r="A78" s="184" t="s">
        <v>378</v>
      </c>
      <c r="B78" s="29">
        <v>5000</v>
      </c>
      <c r="C78" s="29" t="s">
        <v>77</v>
      </c>
      <c r="D78" s="112" t="s">
        <v>114</v>
      </c>
      <c r="E78" s="112" t="s">
        <v>114</v>
      </c>
      <c r="F78" s="105">
        <f>SUM(H78,N78,R78,T78)</f>
        <v>0</v>
      </c>
      <c r="G78" s="112" t="s">
        <v>114</v>
      </c>
      <c r="H78" s="104">
        <f>H79+H101</f>
        <v>0</v>
      </c>
      <c r="I78" s="175" t="s">
        <v>114</v>
      </c>
      <c r="J78" s="173">
        <f>J79+J101</f>
        <v>0</v>
      </c>
      <c r="K78" s="175" t="s">
        <v>114</v>
      </c>
      <c r="L78" s="173">
        <f>L79+L101</f>
        <v>0</v>
      </c>
      <c r="M78" s="112" t="s">
        <v>114</v>
      </c>
      <c r="N78" s="173">
        <f>N79+N101</f>
        <v>0</v>
      </c>
      <c r="O78" s="112" t="s">
        <v>114</v>
      </c>
      <c r="P78" s="173">
        <f>P79+P101</f>
        <v>0</v>
      </c>
      <c r="Q78" s="112" t="s">
        <v>114</v>
      </c>
      <c r="R78" s="173">
        <f>R79+R101</f>
        <v>0</v>
      </c>
      <c r="S78" s="112" t="s">
        <v>114</v>
      </c>
      <c r="T78" s="173">
        <f>T79+T101</f>
        <v>0</v>
      </c>
      <c r="U78" s="112" t="s">
        <v>114</v>
      </c>
      <c r="V78" s="112" t="s">
        <v>114</v>
      </c>
      <c r="W78" s="105">
        <f>SUM(Y78,AE78,AI78,AK78)</f>
        <v>0</v>
      </c>
      <c r="X78" s="112" t="s">
        <v>114</v>
      </c>
      <c r="Y78" s="173">
        <f>Y79+Y101</f>
        <v>0</v>
      </c>
      <c r="Z78" s="112" t="s">
        <v>114</v>
      </c>
      <c r="AA78" s="173">
        <f>AA79+AA101</f>
        <v>0</v>
      </c>
      <c r="AB78" s="175" t="s">
        <v>114</v>
      </c>
      <c r="AC78" s="173">
        <f>AC79+AC101</f>
        <v>0</v>
      </c>
      <c r="AD78" s="112" t="s">
        <v>114</v>
      </c>
      <c r="AE78" s="173">
        <f>AE79+AE101</f>
        <v>0</v>
      </c>
      <c r="AF78" s="112" t="s">
        <v>114</v>
      </c>
      <c r="AG78" s="173">
        <f>AG79+AG101</f>
        <v>0</v>
      </c>
      <c r="AH78" s="112" t="s">
        <v>114</v>
      </c>
      <c r="AI78" s="173">
        <f>AI79+AI101</f>
        <v>0</v>
      </c>
      <c r="AJ78" s="112" t="s">
        <v>114</v>
      </c>
      <c r="AK78" s="173">
        <f>AK79+AK101</f>
        <v>0</v>
      </c>
      <c r="AL78" s="112" t="s">
        <v>114</v>
      </c>
      <c r="AM78" s="173">
        <f>AM79+AM101</f>
        <v>0</v>
      </c>
      <c r="AN78" s="112" t="s">
        <v>114</v>
      </c>
      <c r="AO78" s="173">
        <f>AO79+AO101</f>
        <v>0</v>
      </c>
      <c r="AP78" s="28"/>
      <c r="AQ78" s="179" t="str">
        <f t="shared" si="2"/>
        <v>стр.5000</v>
      </c>
      <c r="AR78" s="256" t="s">
        <v>114</v>
      </c>
      <c r="AS78" s="257">
        <f t="shared" si="3"/>
        <v>0</v>
      </c>
      <c r="AT78" s="256" t="s">
        <v>114</v>
      </c>
      <c r="AU78" s="257">
        <f t="shared" si="4"/>
        <v>0</v>
      </c>
      <c r="AV78" s="256" t="s">
        <v>114</v>
      </c>
      <c r="AW78" s="257">
        <f t="shared" si="5"/>
        <v>0</v>
      </c>
      <c r="AX78" s="256" t="s">
        <v>114</v>
      </c>
      <c r="AY78" s="257">
        <f t="shared" si="6"/>
        <v>0</v>
      </c>
    </row>
    <row r="79" spans="1:51" ht="12.75">
      <c r="A79" s="350" t="s">
        <v>338</v>
      </c>
      <c r="B79" s="199">
        <v>5010</v>
      </c>
      <c r="C79" s="219" t="s">
        <v>76</v>
      </c>
      <c r="D79" s="169">
        <f aca="true" t="shared" si="33" ref="D79:D84">SUM(G79,M79,Q79,S79)</f>
        <v>0</v>
      </c>
      <c r="E79" s="169">
        <f>IF(D79&lt;&gt;0,F79/D79*1000,0)</f>
        <v>0</v>
      </c>
      <c r="F79" s="169">
        <f>SUM(H79,N79,R79,T79)</f>
        <v>0</v>
      </c>
      <c r="G79" s="173">
        <f aca="true" t="shared" si="34" ref="G79:T79">G81+G83+G85+G87+G89+G91+G93+G95+G97+G99</f>
        <v>0</v>
      </c>
      <c r="H79" s="173">
        <f t="shared" si="34"/>
        <v>0</v>
      </c>
      <c r="I79" s="173">
        <f t="shared" si="34"/>
        <v>0</v>
      </c>
      <c r="J79" s="173">
        <f t="shared" si="34"/>
        <v>0</v>
      </c>
      <c r="K79" s="173">
        <f t="shared" si="34"/>
        <v>0</v>
      </c>
      <c r="L79" s="173">
        <f t="shared" si="34"/>
        <v>0</v>
      </c>
      <c r="M79" s="173">
        <f t="shared" si="34"/>
        <v>0</v>
      </c>
      <c r="N79" s="173">
        <f t="shared" si="34"/>
        <v>0</v>
      </c>
      <c r="O79" s="173">
        <f t="shared" si="34"/>
        <v>0</v>
      </c>
      <c r="P79" s="173">
        <f t="shared" si="34"/>
        <v>0</v>
      </c>
      <c r="Q79" s="173">
        <f t="shared" si="34"/>
        <v>0</v>
      </c>
      <c r="R79" s="173">
        <f t="shared" si="34"/>
        <v>0</v>
      </c>
      <c r="S79" s="173">
        <f t="shared" si="34"/>
        <v>0</v>
      </c>
      <c r="T79" s="173">
        <f t="shared" si="34"/>
        <v>0</v>
      </c>
      <c r="U79" s="169">
        <f aca="true" t="shared" si="35" ref="U79:U84">SUM(X79,AD79,AH79,AJ79)</f>
        <v>0</v>
      </c>
      <c r="V79" s="169">
        <f>IF(U79&lt;&gt;0,W79/U79*1000,0)</f>
        <v>0</v>
      </c>
      <c r="W79" s="169">
        <f>SUM(Y79,AE79,AI79,AK79)</f>
        <v>0</v>
      </c>
      <c r="X79" s="173">
        <f aca="true" t="shared" si="36" ref="X79:AO79">X81+X83+X85+X87+X89+X91+X93+X95+X97+X99</f>
        <v>0</v>
      </c>
      <c r="Y79" s="173">
        <f t="shared" si="36"/>
        <v>0</v>
      </c>
      <c r="Z79" s="173">
        <f t="shared" si="36"/>
        <v>0</v>
      </c>
      <c r="AA79" s="173">
        <f t="shared" si="36"/>
        <v>0</v>
      </c>
      <c r="AB79" s="173">
        <f t="shared" si="36"/>
        <v>0</v>
      </c>
      <c r="AC79" s="173">
        <f t="shared" si="36"/>
        <v>0</v>
      </c>
      <c r="AD79" s="173">
        <f t="shared" si="36"/>
        <v>0</v>
      </c>
      <c r="AE79" s="173">
        <f t="shared" si="36"/>
        <v>0</v>
      </c>
      <c r="AF79" s="173">
        <f t="shared" si="36"/>
        <v>0</v>
      </c>
      <c r="AG79" s="173">
        <f t="shared" si="36"/>
        <v>0</v>
      </c>
      <c r="AH79" s="173">
        <f t="shared" si="36"/>
        <v>0</v>
      </c>
      <c r="AI79" s="173">
        <f t="shared" si="36"/>
        <v>0</v>
      </c>
      <c r="AJ79" s="173">
        <f t="shared" si="36"/>
        <v>0</v>
      </c>
      <c r="AK79" s="173">
        <f t="shared" si="36"/>
        <v>0</v>
      </c>
      <c r="AL79" s="173">
        <f t="shared" si="36"/>
        <v>0</v>
      </c>
      <c r="AM79" s="173">
        <f t="shared" si="36"/>
        <v>0</v>
      </c>
      <c r="AN79" s="173">
        <f t="shared" si="36"/>
        <v>0</v>
      </c>
      <c r="AO79" s="173">
        <f t="shared" si="36"/>
        <v>0</v>
      </c>
      <c r="AP79" s="160"/>
      <c r="AQ79" s="179" t="str">
        <f t="shared" si="2"/>
        <v>стр.5010</v>
      </c>
      <c r="AR79" s="257">
        <f>IF(G79&gt;=(I79+K79),0,G79-(I79+K79))</f>
        <v>0</v>
      </c>
      <c r="AS79" s="257">
        <f t="shared" si="3"/>
        <v>0</v>
      </c>
      <c r="AT79" s="257">
        <f>IF(M79&gt;=O79,0,M79-O79)</f>
        <v>0</v>
      </c>
      <c r="AU79" s="257">
        <f t="shared" si="4"/>
        <v>0</v>
      </c>
      <c r="AV79" s="257">
        <f>IF(X79&gt;=(Z79+AB79),0,X79-(Z79+AB79))</f>
        <v>0</v>
      </c>
      <c r="AW79" s="257">
        <f t="shared" si="5"/>
        <v>0</v>
      </c>
      <c r="AX79" s="257">
        <f>IF(AD79&gt;=AF79,0,AD79-AF79)</f>
        <v>0</v>
      </c>
      <c r="AY79" s="257">
        <f t="shared" si="6"/>
        <v>0</v>
      </c>
    </row>
    <row r="80" spans="1:51" ht="15.75">
      <c r="A80" s="351"/>
      <c r="B80" s="199">
        <v>5020</v>
      </c>
      <c r="C80" s="171" t="s">
        <v>138</v>
      </c>
      <c r="D80" s="169">
        <f t="shared" si="33"/>
        <v>0</v>
      </c>
      <c r="E80" s="177" t="s">
        <v>114</v>
      </c>
      <c r="F80" s="177" t="s">
        <v>114</v>
      </c>
      <c r="G80" s="173">
        <f>G82+G84+G86+G88+G90+G92+G94+G96+G98+G100</f>
        <v>0</v>
      </c>
      <c r="H80" s="177" t="s">
        <v>114</v>
      </c>
      <c r="I80" s="173">
        <f>I82+I84+I86+I88+I90+I92+I94+I96+I98+I100</f>
        <v>0</v>
      </c>
      <c r="J80" s="177" t="s">
        <v>114</v>
      </c>
      <c r="K80" s="173">
        <f>K82+K84+K86+K88+K90+K92+K94+K96+K98+K100</f>
        <v>0</v>
      </c>
      <c r="L80" s="177" t="s">
        <v>114</v>
      </c>
      <c r="M80" s="173">
        <f>M82+M84+M86+M88+M90+M92+M94+M96+M98+M100</f>
        <v>0</v>
      </c>
      <c r="N80" s="177" t="s">
        <v>114</v>
      </c>
      <c r="O80" s="173">
        <f>O82+O84+O86+O88+O90+O92+O94+O96+O98+O100</f>
        <v>0</v>
      </c>
      <c r="P80" s="177" t="s">
        <v>114</v>
      </c>
      <c r="Q80" s="173">
        <f>Q82+Q84+Q86+Q88+Q90+Q92+Q94+Q96+Q98+Q100</f>
        <v>0</v>
      </c>
      <c r="R80" s="177" t="s">
        <v>114</v>
      </c>
      <c r="S80" s="173">
        <f>S82+S84+S86+S88+S90+S92+S94+S96+S98+S100</f>
        <v>0</v>
      </c>
      <c r="T80" s="177" t="s">
        <v>114</v>
      </c>
      <c r="U80" s="169">
        <f t="shared" si="35"/>
        <v>0</v>
      </c>
      <c r="V80" s="177" t="s">
        <v>114</v>
      </c>
      <c r="W80" s="177" t="s">
        <v>114</v>
      </c>
      <c r="X80" s="173">
        <f>X82+X84+X86+X88+X90+X92+X94+X96+X98+X100</f>
        <v>0</v>
      </c>
      <c r="Y80" s="177" t="s">
        <v>114</v>
      </c>
      <c r="Z80" s="173">
        <f>Z82+Z84+Z86+Z88+Z90+Z92+Z94+Z96+Z98+Z100</f>
        <v>0</v>
      </c>
      <c r="AA80" s="177" t="s">
        <v>114</v>
      </c>
      <c r="AB80" s="173">
        <f>AB82+AB84+AB86+AB88+AB90+AB92+AB94+AB96+AB98+AB100</f>
        <v>0</v>
      </c>
      <c r="AC80" s="177" t="s">
        <v>114</v>
      </c>
      <c r="AD80" s="173">
        <f>AD82+AD84+AD86+AD88+AD90+AD92+AD94+AD96+AD98+AD100</f>
        <v>0</v>
      </c>
      <c r="AE80" s="177" t="s">
        <v>114</v>
      </c>
      <c r="AF80" s="173">
        <f>AF82+AF84+AF86+AF88+AF90+AF92+AF94+AF96+AF98+AF100</f>
        <v>0</v>
      </c>
      <c r="AG80" s="177" t="s">
        <v>114</v>
      </c>
      <c r="AH80" s="173">
        <f>AH82+AH84+AH86+AH88+AH90+AH92+AH94+AH96+AH98+AH100</f>
        <v>0</v>
      </c>
      <c r="AI80" s="177" t="s">
        <v>114</v>
      </c>
      <c r="AJ80" s="173">
        <f>AJ82+AJ84+AJ86+AJ88+AJ90+AJ92+AJ94+AJ96+AJ98+AJ100</f>
        <v>0</v>
      </c>
      <c r="AK80" s="177" t="s">
        <v>114</v>
      </c>
      <c r="AL80" s="173">
        <f>AL82+AL84+AL86+AL88+AL90+AL92+AL94+AL96+AL98+AL100</f>
        <v>0</v>
      </c>
      <c r="AM80" s="177" t="s">
        <v>114</v>
      </c>
      <c r="AN80" s="173">
        <f>AN82+AN84+AN86+AN88+AN90+AN92+AN94+AN96+AN98+AN100</f>
        <v>0</v>
      </c>
      <c r="AO80" s="177" t="s">
        <v>114</v>
      </c>
      <c r="AP80" s="160"/>
      <c r="AQ80" s="179" t="str">
        <f aca="true" t="shared" si="37" ref="AQ80:AQ143">"стр."&amp;B80</f>
        <v>стр.5020</v>
      </c>
      <c r="AR80" s="257">
        <f>IF(G80&gt;=(I80+K80),0,G80-(I80+K80))</f>
        <v>0</v>
      </c>
      <c r="AS80" s="256" t="s">
        <v>114</v>
      </c>
      <c r="AT80" s="257">
        <f>IF(M80&gt;=O80,0,M80-O80)</f>
        <v>0</v>
      </c>
      <c r="AU80" s="256" t="s">
        <v>114</v>
      </c>
      <c r="AV80" s="257">
        <f>IF(X80&gt;=(Z80+AB80),0,X80-(Z80+AB80))</f>
        <v>0</v>
      </c>
      <c r="AW80" s="256" t="s">
        <v>114</v>
      </c>
      <c r="AX80" s="257">
        <f>IF(AD80&gt;=AF80,0,AD80-AF80)</f>
        <v>0</v>
      </c>
      <c r="AY80" s="256" t="s">
        <v>114</v>
      </c>
    </row>
    <row r="81" spans="1:51" ht="12.75">
      <c r="A81" s="344" t="s">
        <v>339</v>
      </c>
      <c r="B81" s="234">
        <v>5030</v>
      </c>
      <c r="C81" s="183" t="s">
        <v>76</v>
      </c>
      <c r="D81" s="169">
        <f t="shared" si="33"/>
        <v>0</v>
      </c>
      <c r="E81" s="169">
        <f>IF(D81&lt;&gt;0,F81/D81*1000,0)</f>
        <v>0</v>
      </c>
      <c r="F81" s="169">
        <f>SUM(H81,N81,R81,T81)</f>
        <v>0</v>
      </c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69">
        <f t="shared" si="35"/>
        <v>0</v>
      </c>
      <c r="V81" s="169">
        <f>IF(U81&lt;&gt;0,W81/U81*1000,0)</f>
        <v>0</v>
      </c>
      <c r="W81" s="169">
        <f>SUM(Y81,AE81,AI81,AK81)</f>
        <v>0</v>
      </c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60"/>
      <c r="AQ81" s="179" t="str">
        <f t="shared" si="37"/>
        <v>стр.5030</v>
      </c>
      <c r="AR81" s="257">
        <f>IF(G81&gt;=(I81+K81),0,G81-(I81+K81))</f>
        <v>0</v>
      </c>
      <c r="AS81" s="257">
        <f>IF(H81&gt;=(J81+L81),0,H81-(J81+L81))</f>
        <v>0</v>
      </c>
      <c r="AT81" s="257">
        <f>IF(M81&gt;=O81,0,M81-O81)</f>
        <v>0</v>
      </c>
      <c r="AU81" s="257">
        <f>IF(N81&gt;=P81,0,N81-P81)</f>
        <v>0</v>
      </c>
      <c r="AV81" s="257">
        <f>IF(X81&gt;=(Z81+AB81),0,X81-(Z81+AB81))</f>
        <v>0</v>
      </c>
      <c r="AW81" s="257">
        <f>IF(Y81&gt;=(AA81+AC81),0,Y81-(AA81+AC81))</f>
        <v>0</v>
      </c>
      <c r="AX81" s="257">
        <f>IF(AD81&gt;=AF81,0,AD81-AF81)</f>
        <v>0</v>
      </c>
      <c r="AY81" s="257">
        <f>IF(AE81&gt;=AG81,0,AE81-AG81)</f>
        <v>0</v>
      </c>
    </row>
    <row r="82" spans="1:51" ht="15.75">
      <c r="A82" s="345"/>
      <c r="B82" s="234">
        <v>5040</v>
      </c>
      <c r="C82" s="171" t="s">
        <v>138</v>
      </c>
      <c r="D82" s="169">
        <f t="shared" si="33"/>
        <v>0</v>
      </c>
      <c r="E82" s="177" t="s">
        <v>114</v>
      </c>
      <c r="F82" s="177" t="s">
        <v>114</v>
      </c>
      <c r="G82" s="170"/>
      <c r="H82" s="177" t="s">
        <v>114</v>
      </c>
      <c r="I82" s="170"/>
      <c r="J82" s="177" t="s">
        <v>114</v>
      </c>
      <c r="K82" s="170"/>
      <c r="L82" s="177" t="s">
        <v>114</v>
      </c>
      <c r="M82" s="170"/>
      <c r="N82" s="177" t="s">
        <v>114</v>
      </c>
      <c r="O82" s="170"/>
      <c r="P82" s="177" t="s">
        <v>114</v>
      </c>
      <c r="Q82" s="170"/>
      <c r="R82" s="177" t="s">
        <v>114</v>
      </c>
      <c r="S82" s="170"/>
      <c r="T82" s="177" t="s">
        <v>114</v>
      </c>
      <c r="U82" s="169">
        <f t="shared" si="35"/>
        <v>0</v>
      </c>
      <c r="V82" s="177" t="s">
        <v>114</v>
      </c>
      <c r="W82" s="177" t="s">
        <v>114</v>
      </c>
      <c r="X82" s="170"/>
      <c r="Y82" s="177" t="s">
        <v>114</v>
      </c>
      <c r="Z82" s="170"/>
      <c r="AA82" s="177" t="s">
        <v>114</v>
      </c>
      <c r="AB82" s="170"/>
      <c r="AC82" s="177" t="s">
        <v>114</v>
      </c>
      <c r="AD82" s="170"/>
      <c r="AE82" s="177" t="s">
        <v>114</v>
      </c>
      <c r="AF82" s="170"/>
      <c r="AG82" s="177" t="s">
        <v>114</v>
      </c>
      <c r="AH82" s="170"/>
      <c r="AI82" s="177" t="s">
        <v>114</v>
      </c>
      <c r="AJ82" s="170"/>
      <c r="AK82" s="177" t="s">
        <v>114</v>
      </c>
      <c r="AL82" s="170"/>
      <c r="AM82" s="177" t="s">
        <v>114</v>
      </c>
      <c r="AN82" s="170"/>
      <c r="AO82" s="177" t="s">
        <v>114</v>
      </c>
      <c r="AP82" s="160"/>
      <c r="AQ82" s="179" t="str">
        <f t="shared" si="37"/>
        <v>стр.5040</v>
      </c>
      <c r="AR82" s="257">
        <f aca="true" t="shared" si="38" ref="AR82:AS134">IF(G82&gt;=(I82+K82),0,G82-(I82+K82))</f>
        <v>0</v>
      </c>
      <c r="AS82" s="256" t="s">
        <v>114</v>
      </c>
      <c r="AT82" s="257">
        <f aca="true" t="shared" si="39" ref="AT82:AU145">IF(M82&gt;=O82,0,M82-O82)</f>
        <v>0</v>
      </c>
      <c r="AU82" s="256" t="s">
        <v>114</v>
      </c>
      <c r="AV82" s="257">
        <f aca="true" t="shared" si="40" ref="AV82:AW134">IF(X82&gt;=(Z82+AB82),0,X82-(Z82+AB82))</f>
        <v>0</v>
      </c>
      <c r="AW82" s="256" t="s">
        <v>114</v>
      </c>
      <c r="AX82" s="257">
        <f aca="true" t="shared" si="41" ref="AX82:AY145">IF(AD82&gt;=AF82,0,AD82-AF82)</f>
        <v>0</v>
      </c>
      <c r="AY82" s="256" t="s">
        <v>114</v>
      </c>
    </row>
    <row r="83" spans="1:51" ht="12.75">
      <c r="A83" s="344" t="s">
        <v>340</v>
      </c>
      <c r="B83" s="234">
        <v>5050</v>
      </c>
      <c r="C83" s="183" t="s">
        <v>76</v>
      </c>
      <c r="D83" s="169">
        <f t="shared" si="33"/>
        <v>0</v>
      </c>
      <c r="E83" s="169">
        <f>IF(D83&lt;&gt;0,F83/D83*1000,0)</f>
        <v>0</v>
      </c>
      <c r="F83" s="169">
        <f>SUM(H83,N83,R83,T83)</f>
        <v>0</v>
      </c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69">
        <f t="shared" si="35"/>
        <v>0</v>
      </c>
      <c r="V83" s="169">
        <f>IF(U83&lt;&gt;0,W83/U83*1000,0)</f>
        <v>0</v>
      </c>
      <c r="W83" s="169">
        <f>SUM(Y83,AE83,AI83,AK83)</f>
        <v>0</v>
      </c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60"/>
      <c r="AQ83" s="179" t="str">
        <f t="shared" si="37"/>
        <v>стр.5050</v>
      </c>
      <c r="AR83" s="257">
        <f t="shared" si="38"/>
        <v>0</v>
      </c>
      <c r="AS83" s="257">
        <f t="shared" si="38"/>
        <v>0</v>
      </c>
      <c r="AT83" s="257">
        <f t="shared" si="39"/>
        <v>0</v>
      </c>
      <c r="AU83" s="257">
        <f t="shared" si="39"/>
        <v>0</v>
      </c>
      <c r="AV83" s="257">
        <f t="shared" si="40"/>
        <v>0</v>
      </c>
      <c r="AW83" s="257">
        <f t="shared" si="40"/>
        <v>0</v>
      </c>
      <c r="AX83" s="257">
        <f t="shared" si="41"/>
        <v>0</v>
      </c>
      <c r="AY83" s="257">
        <f t="shared" si="41"/>
        <v>0</v>
      </c>
    </row>
    <row r="84" spans="1:51" ht="15.75">
      <c r="A84" s="345"/>
      <c r="B84" s="234">
        <v>5060</v>
      </c>
      <c r="C84" s="171" t="s">
        <v>138</v>
      </c>
      <c r="D84" s="169">
        <f t="shared" si="33"/>
        <v>0</v>
      </c>
      <c r="E84" s="177" t="s">
        <v>114</v>
      </c>
      <c r="F84" s="177" t="s">
        <v>114</v>
      </c>
      <c r="G84" s="170"/>
      <c r="H84" s="177" t="s">
        <v>114</v>
      </c>
      <c r="I84" s="170"/>
      <c r="J84" s="177" t="s">
        <v>114</v>
      </c>
      <c r="K84" s="170"/>
      <c r="L84" s="177" t="s">
        <v>114</v>
      </c>
      <c r="M84" s="170"/>
      <c r="N84" s="177" t="s">
        <v>114</v>
      </c>
      <c r="O84" s="170"/>
      <c r="P84" s="177" t="s">
        <v>114</v>
      </c>
      <c r="Q84" s="170"/>
      <c r="R84" s="177" t="s">
        <v>114</v>
      </c>
      <c r="S84" s="170"/>
      <c r="T84" s="177" t="s">
        <v>114</v>
      </c>
      <c r="U84" s="169">
        <f t="shared" si="35"/>
        <v>0</v>
      </c>
      <c r="V84" s="177" t="s">
        <v>114</v>
      </c>
      <c r="W84" s="177" t="s">
        <v>114</v>
      </c>
      <c r="X84" s="170"/>
      <c r="Y84" s="177" t="s">
        <v>114</v>
      </c>
      <c r="Z84" s="170"/>
      <c r="AA84" s="177" t="s">
        <v>114</v>
      </c>
      <c r="AB84" s="170"/>
      <c r="AC84" s="177" t="s">
        <v>114</v>
      </c>
      <c r="AD84" s="170"/>
      <c r="AE84" s="177" t="s">
        <v>114</v>
      </c>
      <c r="AF84" s="170"/>
      <c r="AG84" s="177" t="s">
        <v>114</v>
      </c>
      <c r="AH84" s="170"/>
      <c r="AI84" s="177" t="s">
        <v>114</v>
      </c>
      <c r="AJ84" s="170"/>
      <c r="AK84" s="177" t="s">
        <v>114</v>
      </c>
      <c r="AL84" s="170"/>
      <c r="AM84" s="177" t="s">
        <v>114</v>
      </c>
      <c r="AN84" s="170"/>
      <c r="AO84" s="177" t="s">
        <v>114</v>
      </c>
      <c r="AP84" s="160"/>
      <c r="AQ84" s="179" t="str">
        <f t="shared" si="37"/>
        <v>стр.5060</v>
      </c>
      <c r="AR84" s="257">
        <f t="shared" si="38"/>
        <v>0</v>
      </c>
      <c r="AS84" s="256" t="s">
        <v>114</v>
      </c>
      <c r="AT84" s="257">
        <f t="shared" si="39"/>
        <v>0</v>
      </c>
      <c r="AU84" s="256" t="s">
        <v>114</v>
      </c>
      <c r="AV84" s="257">
        <f t="shared" si="40"/>
        <v>0</v>
      </c>
      <c r="AW84" s="256" t="s">
        <v>114</v>
      </c>
      <c r="AX84" s="257">
        <f t="shared" si="41"/>
        <v>0</v>
      </c>
      <c r="AY84" s="256" t="s">
        <v>114</v>
      </c>
    </row>
    <row r="85" spans="1:51" ht="15" customHeight="1">
      <c r="A85" s="344" t="s">
        <v>341</v>
      </c>
      <c r="B85" s="234">
        <v>5070</v>
      </c>
      <c r="C85" s="183" t="s">
        <v>76</v>
      </c>
      <c r="D85" s="169">
        <f aca="true" t="shared" si="42" ref="D85:D100">SUM(G85,M85,Q85,S85)</f>
        <v>0</v>
      </c>
      <c r="E85" s="169">
        <f>IF(D85&lt;&gt;0,F85/D85*1000,0)</f>
        <v>0</v>
      </c>
      <c r="F85" s="169">
        <f>SUM(H85,N85,R85,T85)</f>
        <v>0</v>
      </c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69">
        <f aca="true" t="shared" si="43" ref="U85:U100">SUM(X85,AD85,AH85,AJ85)</f>
        <v>0</v>
      </c>
      <c r="V85" s="169">
        <f>IF(U85&lt;&gt;0,W85/U85*1000,0)</f>
        <v>0</v>
      </c>
      <c r="W85" s="169">
        <f>SUM(Y85,AE85,AI85,AK85)</f>
        <v>0</v>
      </c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60"/>
      <c r="AQ85" s="179" t="str">
        <f t="shared" si="37"/>
        <v>стр.5070</v>
      </c>
      <c r="AR85" s="257">
        <f t="shared" si="38"/>
        <v>0</v>
      </c>
      <c r="AS85" s="257">
        <f t="shared" si="38"/>
        <v>0</v>
      </c>
      <c r="AT85" s="257">
        <f t="shared" si="39"/>
        <v>0</v>
      </c>
      <c r="AU85" s="257">
        <f t="shared" si="39"/>
        <v>0</v>
      </c>
      <c r="AV85" s="257">
        <f t="shared" si="40"/>
        <v>0</v>
      </c>
      <c r="AW85" s="257">
        <f t="shared" si="40"/>
        <v>0</v>
      </c>
      <c r="AX85" s="257">
        <f t="shared" si="41"/>
        <v>0</v>
      </c>
      <c r="AY85" s="257">
        <f t="shared" si="41"/>
        <v>0</v>
      </c>
    </row>
    <row r="86" spans="1:51" ht="15" customHeight="1">
      <c r="A86" s="345"/>
      <c r="B86" s="234">
        <v>5080</v>
      </c>
      <c r="C86" s="171" t="s">
        <v>138</v>
      </c>
      <c r="D86" s="169">
        <f t="shared" si="42"/>
        <v>0</v>
      </c>
      <c r="E86" s="177" t="s">
        <v>114</v>
      </c>
      <c r="F86" s="177" t="s">
        <v>114</v>
      </c>
      <c r="G86" s="170"/>
      <c r="H86" s="177" t="s">
        <v>114</v>
      </c>
      <c r="I86" s="170"/>
      <c r="J86" s="177" t="s">
        <v>114</v>
      </c>
      <c r="K86" s="170"/>
      <c r="L86" s="177" t="s">
        <v>114</v>
      </c>
      <c r="M86" s="170"/>
      <c r="N86" s="177" t="s">
        <v>114</v>
      </c>
      <c r="O86" s="170"/>
      <c r="P86" s="177" t="s">
        <v>114</v>
      </c>
      <c r="Q86" s="170"/>
      <c r="R86" s="177" t="s">
        <v>114</v>
      </c>
      <c r="S86" s="170"/>
      <c r="T86" s="177" t="s">
        <v>114</v>
      </c>
      <c r="U86" s="169">
        <f t="shared" si="43"/>
        <v>0</v>
      </c>
      <c r="V86" s="177" t="s">
        <v>114</v>
      </c>
      <c r="W86" s="177" t="s">
        <v>114</v>
      </c>
      <c r="X86" s="170"/>
      <c r="Y86" s="177" t="s">
        <v>114</v>
      </c>
      <c r="Z86" s="170"/>
      <c r="AA86" s="177" t="s">
        <v>114</v>
      </c>
      <c r="AB86" s="170"/>
      <c r="AC86" s="177" t="s">
        <v>114</v>
      </c>
      <c r="AD86" s="170"/>
      <c r="AE86" s="177" t="s">
        <v>114</v>
      </c>
      <c r="AF86" s="170"/>
      <c r="AG86" s="177" t="s">
        <v>114</v>
      </c>
      <c r="AH86" s="170"/>
      <c r="AI86" s="177" t="s">
        <v>114</v>
      </c>
      <c r="AJ86" s="170"/>
      <c r="AK86" s="177" t="s">
        <v>114</v>
      </c>
      <c r="AL86" s="170"/>
      <c r="AM86" s="177" t="s">
        <v>114</v>
      </c>
      <c r="AN86" s="170"/>
      <c r="AO86" s="177" t="s">
        <v>114</v>
      </c>
      <c r="AP86" s="160"/>
      <c r="AQ86" s="179" t="str">
        <f t="shared" si="37"/>
        <v>стр.5080</v>
      </c>
      <c r="AR86" s="257">
        <f t="shared" si="38"/>
        <v>0</v>
      </c>
      <c r="AS86" s="256" t="s">
        <v>114</v>
      </c>
      <c r="AT86" s="257">
        <f t="shared" si="39"/>
        <v>0</v>
      </c>
      <c r="AU86" s="256" t="s">
        <v>114</v>
      </c>
      <c r="AV86" s="257">
        <f t="shared" si="40"/>
        <v>0</v>
      </c>
      <c r="AW86" s="256" t="s">
        <v>114</v>
      </c>
      <c r="AX86" s="257">
        <f t="shared" si="41"/>
        <v>0</v>
      </c>
      <c r="AY86" s="256" t="s">
        <v>114</v>
      </c>
    </row>
    <row r="87" spans="1:51" ht="15" customHeight="1">
      <c r="A87" s="344" t="s">
        <v>342</v>
      </c>
      <c r="B87" s="234">
        <v>5090</v>
      </c>
      <c r="C87" s="171" t="s">
        <v>76</v>
      </c>
      <c r="D87" s="169">
        <f t="shared" si="42"/>
        <v>0</v>
      </c>
      <c r="E87" s="169">
        <f>IF(D87&lt;&gt;0,F87/D87*1000,0)</f>
        <v>0</v>
      </c>
      <c r="F87" s="169">
        <f>SUM(H87,N87,R87,T87)</f>
        <v>0</v>
      </c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69">
        <f t="shared" si="43"/>
        <v>0</v>
      </c>
      <c r="V87" s="169">
        <f>IF(U87&lt;&gt;0,W87/U87*1000,0)</f>
        <v>0</v>
      </c>
      <c r="W87" s="169">
        <f>SUM(Y87,AE87,AI87,AK87)</f>
        <v>0</v>
      </c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60"/>
      <c r="AQ87" s="179" t="str">
        <f t="shared" si="37"/>
        <v>стр.5090</v>
      </c>
      <c r="AR87" s="257">
        <f t="shared" si="38"/>
        <v>0</v>
      </c>
      <c r="AS87" s="257">
        <f t="shared" si="38"/>
        <v>0</v>
      </c>
      <c r="AT87" s="257">
        <f t="shared" si="39"/>
        <v>0</v>
      </c>
      <c r="AU87" s="257">
        <f t="shared" si="39"/>
        <v>0</v>
      </c>
      <c r="AV87" s="257">
        <f t="shared" si="40"/>
        <v>0</v>
      </c>
      <c r="AW87" s="257">
        <f t="shared" si="40"/>
        <v>0</v>
      </c>
      <c r="AX87" s="257">
        <f t="shared" si="41"/>
        <v>0</v>
      </c>
      <c r="AY87" s="257">
        <f t="shared" si="41"/>
        <v>0</v>
      </c>
    </row>
    <row r="88" spans="1:51" ht="15" customHeight="1">
      <c r="A88" s="345"/>
      <c r="B88" s="234">
        <v>5100</v>
      </c>
      <c r="C88" s="171" t="s">
        <v>138</v>
      </c>
      <c r="D88" s="169">
        <f t="shared" si="42"/>
        <v>0</v>
      </c>
      <c r="E88" s="177" t="s">
        <v>114</v>
      </c>
      <c r="F88" s="177" t="s">
        <v>114</v>
      </c>
      <c r="G88" s="170"/>
      <c r="H88" s="177" t="s">
        <v>114</v>
      </c>
      <c r="I88" s="170"/>
      <c r="J88" s="177" t="s">
        <v>114</v>
      </c>
      <c r="K88" s="170"/>
      <c r="L88" s="177" t="s">
        <v>114</v>
      </c>
      <c r="M88" s="170"/>
      <c r="N88" s="177" t="s">
        <v>114</v>
      </c>
      <c r="O88" s="170"/>
      <c r="P88" s="177" t="s">
        <v>114</v>
      </c>
      <c r="Q88" s="170"/>
      <c r="R88" s="177" t="s">
        <v>114</v>
      </c>
      <c r="S88" s="170"/>
      <c r="T88" s="177" t="s">
        <v>114</v>
      </c>
      <c r="U88" s="169">
        <f t="shared" si="43"/>
        <v>0</v>
      </c>
      <c r="V88" s="177" t="s">
        <v>114</v>
      </c>
      <c r="W88" s="177" t="s">
        <v>114</v>
      </c>
      <c r="X88" s="170"/>
      <c r="Y88" s="177" t="s">
        <v>114</v>
      </c>
      <c r="Z88" s="170"/>
      <c r="AA88" s="177" t="s">
        <v>114</v>
      </c>
      <c r="AB88" s="170"/>
      <c r="AC88" s="177" t="s">
        <v>114</v>
      </c>
      <c r="AD88" s="170"/>
      <c r="AE88" s="177" t="s">
        <v>114</v>
      </c>
      <c r="AF88" s="170"/>
      <c r="AG88" s="177" t="s">
        <v>114</v>
      </c>
      <c r="AH88" s="170"/>
      <c r="AI88" s="177" t="s">
        <v>114</v>
      </c>
      <c r="AJ88" s="170"/>
      <c r="AK88" s="177" t="s">
        <v>114</v>
      </c>
      <c r="AL88" s="170"/>
      <c r="AM88" s="177" t="s">
        <v>114</v>
      </c>
      <c r="AN88" s="170"/>
      <c r="AO88" s="177" t="s">
        <v>114</v>
      </c>
      <c r="AP88" s="160"/>
      <c r="AQ88" s="179" t="str">
        <f t="shared" si="37"/>
        <v>стр.5100</v>
      </c>
      <c r="AR88" s="257">
        <f t="shared" si="38"/>
        <v>0</v>
      </c>
      <c r="AS88" s="256" t="s">
        <v>114</v>
      </c>
      <c r="AT88" s="257">
        <f t="shared" si="39"/>
        <v>0</v>
      </c>
      <c r="AU88" s="256" t="s">
        <v>114</v>
      </c>
      <c r="AV88" s="257">
        <f t="shared" si="40"/>
        <v>0</v>
      </c>
      <c r="AW88" s="256" t="s">
        <v>114</v>
      </c>
      <c r="AX88" s="257">
        <f t="shared" si="41"/>
        <v>0</v>
      </c>
      <c r="AY88" s="256" t="s">
        <v>114</v>
      </c>
    </row>
    <row r="89" spans="1:51" ht="15" customHeight="1">
      <c r="A89" s="344" t="s">
        <v>343</v>
      </c>
      <c r="B89" s="234">
        <v>5110</v>
      </c>
      <c r="C89" s="183" t="s">
        <v>76</v>
      </c>
      <c r="D89" s="169">
        <f t="shared" si="42"/>
        <v>0</v>
      </c>
      <c r="E89" s="169">
        <f>IF(D89&lt;&gt;0,F89/D89*1000,0)</f>
        <v>0</v>
      </c>
      <c r="F89" s="169">
        <f>SUM(H89,N89,R89,T89)</f>
        <v>0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69">
        <f t="shared" si="43"/>
        <v>0</v>
      </c>
      <c r="V89" s="169">
        <f>IF(U89&lt;&gt;0,W89/U89*1000,0)</f>
        <v>0</v>
      </c>
      <c r="W89" s="169">
        <f>SUM(Y89,AE89,AI89,AK89)</f>
        <v>0</v>
      </c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60"/>
      <c r="AQ89" s="179" t="str">
        <f t="shared" si="37"/>
        <v>стр.5110</v>
      </c>
      <c r="AR89" s="257">
        <f t="shared" si="38"/>
        <v>0</v>
      </c>
      <c r="AS89" s="257">
        <f t="shared" si="38"/>
        <v>0</v>
      </c>
      <c r="AT89" s="257">
        <f t="shared" si="39"/>
        <v>0</v>
      </c>
      <c r="AU89" s="257">
        <f t="shared" si="39"/>
        <v>0</v>
      </c>
      <c r="AV89" s="257">
        <f t="shared" si="40"/>
        <v>0</v>
      </c>
      <c r="AW89" s="257">
        <f t="shared" si="40"/>
        <v>0</v>
      </c>
      <c r="AX89" s="257">
        <f t="shared" si="41"/>
        <v>0</v>
      </c>
      <c r="AY89" s="257">
        <f t="shared" si="41"/>
        <v>0</v>
      </c>
    </row>
    <row r="90" spans="1:51" ht="15" customHeight="1">
      <c r="A90" s="345"/>
      <c r="B90" s="234">
        <v>5120</v>
      </c>
      <c r="C90" s="171" t="s">
        <v>138</v>
      </c>
      <c r="D90" s="169">
        <f t="shared" si="42"/>
        <v>0</v>
      </c>
      <c r="E90" s="177" t="s">
        <v>114</v>
      </c>
      <c r="F90" s="177" t="s">
        <v>114</v>
      </c>
      <c r="G90" s="170"/>
      <c r="H90" s="177" t="s">
        <v>114</v>
      </c>
      <c r="I90" s="170"/>
      <c r="J90" s="177" t="s">
        <v>114</v>
      </c>
      <c r="K90" s="170"/>
      <c r="L90" s="177" t="s">
        <v>114</v>
      </c>
      <c r="M90" s="170"/>
      <c r="N90" s="177" t="s">
        <v>114</v>
      </c>
      <c r="O90" s="170"/>
      <c r="P90" s="177" t="s">
        <v>114</v>
      </c>
      <c r="Q90" s="170"/>
      <c r="R90" s="177" t="s">
        <v>114</v>
      </c>
      <c r="S90" s="170"/>
      <c r="T90" s="177" t="s">
        <v>114</v>
      </c>
      <c r="U90" s="169">
        <f t="shared" si="43"/>
        <v>0</v>
      </c>
      <c r="V90" s="177" t="s">
        <v>114</v>
      </c>
      <c r="W90" s="177" t="s">
        <v>114</v>
      </c>
      <c r="X90" s="170"/>
      <c r="Y90" s="177" t="s">
        <v>114</v>
      </c>
      <c r="Z90" s="170"/>
      <c r="AA90" s="177" t="s">
        <v>114</v>
      </c>
      <c r="AB90" s="170"/>
      <c r="AC90" s="177" t="s">
        <v>114</v>
      </c>
      <c r="AD90" s="170"/>
      <c r="AE90" s="177" t="s">
        <v>114</v>
      </c>
      <c r="AF90" s="170"/>
      <c r="AG90" s="177" t="s">
        <v>114</v>
      </c>
      <c r="AH90" s="170"/>
      <c r="AI90" s="177" t="s">
        <v>114</v>
      </c>
      <c r="AJ90" s="170"/>
      <c r="AK90" s="177" t="s">
        <v>114</v>
      </c>
      <c r="AL90" s="170"/>
      <c r="AM90" s="177" t="s">
        <v>114</v>
      </c>
      <c r="AN90" s="170"/>
      <c r="AO90" s="177" t="s">
        <v>114</v>
      </c>
      <c r="AP90" s="160"/>
      <c r="AQ90" s="179" t="str">
        <f t="shared" si="37"/>
        <v>стр.5120</v>
      </c>
      <c r="AR90" s="257">
        <f t="shared" si="38"/>
        <v>0</v>
      </c>
      <c r="AS90" s="256" t="s">
        <v>114</v>
      </c>
      <c r="AT90" s="257">
        <f t="shared" si="39"/>
        <v>0</v>
      </c>
      <c r="AU90" s="256" t="s">
        <v>114</v>
      </c>
      <c r="AV90" s="257">
        <f t="shared" si="40"/>
        <v>0</v>
      </c>
      <c r="AW90" s="256" t="s">
        <v>114</v>
      </c>
      <c r="AX90" s="257">
        <f t="shared" si="41"/>
        <v>0</v>
      </c>
      <c r="AY90" s="256" t="s">
        <v>114</v>
      </c>
    </row>
    <row r="91" spans="1:51" ht="47.25" customHeight="1">
      <c r="A91" s="344" t="s">
        <v>344</v>
      </c>
      <c r="B91" s="234">
        <v>5130</v>
      </c>
      <c r="C91" s="183" t="s">
        <v>76</v>
      </c>
      <c r="D91" s="169">
        <f t="shared" si="42"/>
        <v>0</v>
      </c>
      <c r="E91" s="169">
        <f>IF(D91&lt;&gt;0,F91/D91*1000,0)</f>
        <v>0</v>
      </c>
      <c r="F91" s="169">
        <f>SUM(H91,N91,R91,T91)</f>
        <v>0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69">
        <f t="shared" si="43"/>
        <v>0</v>
      </c>
      <c r="V91" s="169">
        <f>IF(U91&lt;&gt;0,W91/U91*1000,0)</f>
        <v>0</v>
      </c>
      <c r="W91" s="169">
        <f>SUM(Y91,AE91,AI91,AK91)</f>
        <v>0</v>
      </c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60"/>
      <c r="AQ91" s="179" t="str">
        <f t="shared" si="37"/>
        <v>стр.5130</v>
      </c>
      <c r="AR91" s="257">
        <f t="shared" si="38"/>
        <v>0</v>
      </c>
      <c r="AS91" s="257">
        <f t="shared" si="38"/>
        <v>0</v>
      </c>
      <c r="AT91" s="257">
        <f t="shared" si="39"/>
        <v>0</v>
      </c>
      <c r="AU91" s="257">
        <f t="shared" si="39"/>
        <v>0</v>
      </c>
      <c r="AV91" s="257">
        <f t="shared" si="40"/>
        <v>0</v>
      </c>
      <c r="AW91" s="257">
        <f t="shared" si="40"/>
        <v>0</v>
      </c>
      <c r="AX91" s="257">
        <f t="shared" si="41"/>
        <v>0</v>
      </c>
      <c r="AY91" s="257">
        <f t="shared" si="41"/>
        <v>0</v>
      </c>
    </row>
    <row r="92" spans="1:51" ht="47.25" customHeight="1">
      <c r="A92" s="345"/>
      <c r="B92" s="234">
        <v>5140</v>
      </c>
      <c r="C92" s="171" t="s">
        <v>138</v>
      </c>
      <c r="D92" s="169">
        <f t="shared" si="42"/>
        <v>0</v>
      </c>
      <c r="E92" s="177" t="s">
        <v>114</v>
      </c>
      <c r="F92" s="177" t="s">
        <v>114</v>
      </c>
      <c r="G92" s="170"/>
      <c r="H92" s="177" t="s">
        <v>114</v>
      </c>
      <c r="I92" s="170"/>
      <c r="J92" s="177" t="s">
        <v>114</v>
      </c>
      <c r="K92" s="170"/>
      <c r="L92" s="177" t="s">
        <v>114</v>
      </c>
      <c r="M92" s="170"/>
      <c r="N92" s="177" t="s">
        <v>114</v>
      </c>
      <c r="O92" s="170"/>
      <c r="P92" s="177" t="s">
        <v>114</v>
      </c>
      <c r="Q92" s="170"/>
      <c r="R92" s="177" t="s">
        <v>114</v>
      </c>
      <c r="S92" s="170"/>
      <c r="T92" s="177" t="s">
        <v>114</v>
      </c>
      <c r="U92" s="169">
        <f t="shared" si="43"/>
        <v>0</v>
      </c>
      <c r="V92" s="177" t="s">
        <v>114</v>
      </c>
      <c r="W92" s="177" t="s">
        <v>114</v>
      </c>
      <c r="X92" s="170"/>
      <c r="Y92" s="177" t="s">
        <v>114</v>
      </c>
      <c r="Z92" s="170"/>
      <c r="AA92" s="177" t="s">
        <v>114</v>
      </c>
      <c r="AB92" s="170"/>
      <c r="AC92" s="177" t="s">
        <v>114</v>
      </c>
      <c r="AD92" s="170"/>
      <c r="AE92" s="177" t="s">
        <v>114</v>
      </c>
      <c r="AF92" s="170"/>
      <c r="AG92" s="177" t="s">
        <v>114</v>
      </c>
      <c r="AH92" s="170"/>
      <c r="AI92" s="177" t="s">
        <v>114</v>
      </c>
      <c r="AJ92" s="170"/>
      <c r="AK92" s="177" t="s">
        <v>114</v>
      </c>
      <c r="AL92" s="170"/>
      <c r="AM92" s="177" t="s">
        <v>114</v>
      </c>
      <c r="AN92" s="170"/>
      <c r="AO92" s="177" t="s">
        <v>114</v>
      </c>
      <c r="AP92" s="160"/>
      <c r="AQ92" s="179" t="str">
        <f t="shared" si="37"/>
        <v>стр.5140</v>
      </c>
      <c r="AR92" s="257">
        <f t="shared" si="38"/>
        <v>0</v>
      </c>
      <c r="AS92" s="256" t="s">
        <v>114</v>
      </c>
      <c r="AT92" s="257">
        <f t="shared" si="39"/>
        <v>0</v>
      </c>
      <c r="AU92" s="256" t="s">
        <v>114</v>
      </c>
      <c r="AV92" s="257">
        <f t="shared" si="40"/>
        <v>0</v>
      </c>
      <c r="AW92" s="256" t="s">
        <v>114</v>
      </c>
      <c r="AX92" s="257">
        <f t="shared" si="41"/>
        <v>0</v>
      </c>
      <c r="AY92" s="256" t="s">
        <v>114</v>
      </c>
    </row>
    <row r="93" spans="1:51" ht="16.5" customHeight="1">
      <c r="A93" s="344" t="s">
        <v>345</v>
      </c>
      <c r="B93" s="234">
        <v>5150</v>
      </c>
      <c r="C93" s="183" t="s">
        <v>76</v>
      </c>
      <c r="D93" s="169">
        <f t="shared" si="42"/>
        <v>0</v>
      </c>
      <c r="E93" s="169">
        <f>IF(D93&lt;&gt;0,F93/D93*1000,0)</f>
        <v>0</v>
      </c>
      <c r="F93" s="169">
        <f>SUM(H93,N93,R93,T93)</f>
        <v>0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69">
        <f t="shared" si="43"/>
        <v>0</v>
      </c>
      <c r="V93" s="169">
        <f>IF(U93&lt;&gt;0,W93/U93*1000,0)</f>
        <v>0</v>
      </c>
      <c r="W93" s="169">
        <f>SUM(Y93,AE93,AI93,AK93)</f>
        <v>0</v>
      </c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60"/>
      <c r="AQ93" s="179" t="str">
        <f t="shared" si="37"/>
        <v>стр.5150</v>
      </c>
      <c r="AR93" s="257">
        <f t="shared" si="38"/>
        <v>0</v>
      </c>
      <c r="AS93" s="257">
        <f t="shared" si="38"/>
        <v>0</v>
      </c>
      <c r="AT93" s="257">
        <f t="shared" si="39"/>
        <v>0</v>
      </c>
      <c r="AU93" s="257">
        <f t="shared" si="39"/>
        <v>0</v>
      </c>
      <c r="AV93" s="257">
        <f t="shared" si="40"/>
        <v>0</v>
      </c>
      <c r="AW93" s="257">
        <f t="shared" si="40"/>
        <v>0</v>
      </c>
      <c r="AX93" s="257">
        <f t="shared" si="41"/>
        <v>0</v>
      </c>
      <c r="AY93" s="257">
        <f t="shared" si="41"/>
        <v>0</v>
      </c>
    </row>
    <row r="94" spans="1:51" ht="16.5" customHeight="1">
      <c r="A94" s="345"/>
      <c r="B94" s="234">
        <v>5160</v>
      </c>
      <c r="C94" s="171" t="s">
        <v>138</v>
      </c>
      <c r="D94" s="169">
        <f t="shared" si="42"/>
        <v>0</v>
      </c>
      <c r="E94" s="177" t="s">
        <v>114</v>
      </c>
      <c r="F94" s="177" t="s">
        <v>114</v>
      </c>
      <c r="G94" s="170"/>
      <c r="H94" s="177" t="s">
        <v>114</v>
      </c>
      <c r="I94" s="170"/>
      <c r="J94" s="177" t="s">
        <v>114</v>
      </c>
      <c r="K94" s="170"/>
      <c r="L94" s="177" t="s">
        <v>114</v>
      </c>
      <c r="M94" s="170"/>
      <c r="N94" s="177" t="s">
        <v>114</v>
      </c>
      <c r="O94" s="170"/>
      <c r="P94" s="177" t="s">
        <v>114</v>
      </c>
      <c r="Q94" s="170"/>
      <c r="R94" s="177" t="s">
        <v>114</v>
      </c>
      <c r="S94" s="170"/>
      <c r="T94" s="177" t="s">
        <v>114</v>
      </c>
      <c r="U94" s="169">
        <f t="shared" si="43"/>
        <v>0</v>
      </c>
      <c r="V94" s="177" t="s">
        <v>114</v>
      </c>
      <c r="W94" s="177" t="s">
        <v>114</v>
      </c>
      <c r="X94" s="170"/>
      <c r="Y94" s="177" t="s">
        <v>114</v>
      </c>
      <c r="Z94" s="170"/>
      <c r="AA94" s="177" t="s">
        <v>114</v>
      </c>
      <c r="AB94" s="170"/>
      <c r="AC94" s="177" t="s">
        <v>114</v>
      </c>
      <c r="AD94" s="170"/>
      <c r="AE94" s="177" t="s">
        <v>114</v>
      </c>
      <c r="AF94" s="170"/>
      <c r="AG94" s="177" t="s">
        <v>114</v>
      </c>
      <c r="AH94" s="170"/>
      <c r="AI94" s="177" t="s">
        <v>114</v>
      </c>
      <c r="AJ94" s="170"/>
      <c r="AK94" s="177" t="s">
        <v>114</v>
      </c>
      <c r="AL94" s="170"/>
      <c r="AM94" s="177" t="s">
        <v>114</v>
      </c>
      <c r="AN94" s="170"/>
      <c r="AO94" s="177" t="s">
        <v>114</v>
      </c>
      <c r="AP94" s="160"/>
      <c r="AQ94" s="179" t="str">
        <f t="shared" si="37"/>
        <v>стр.5160</v>
      </c>
      <c r="AR94" s="257">
        <f t="shared" si="38"/>
        <v>0</v>
      </c>
      <c r="AS94" s="256" t="s">
        <v>114</v>
      </c>
      <c r="AT94" s="257">
        <f t="shared" si="39"/>
        <v>0</v>
      </c>
      <c r="AU94" s="256" t="s">
        <v>114</v>
      </c>
      <c r="AV94" s="257">
        <f t="shared" si="40"/>
        <v>0</v>
      </c>
      <c r="AW94" s="256" t="s">
        <v>114</v>
      </c>
      <c r="AX94" s="257">
        <f t="shared" si="41"/>
        <v>0</v>
      </c>
      <c r="AY94" s="256" t="s">
        <v>114</v>
      </c>
    </row>
    <row r="95" spans="1:51" ht="26.25" customHeight="1">
      <c r="A95" s="344" t="s">
        <v>346</v>
      </c>
      <c r="B95" s="234">
        <v>5170</v>
      </c>
      <c r="C95" s="171" t="s">
        <v>76</v>
      </c>
      <c r="D95" s="169">
        <f t="shared" si="42"/>
        <v>0</v>
      </c>
      <c r="E95" s="169">
        <f>IF(D95&lt;&gt;0,F95/D95*1000,0)</f>
        <v>0</v>
      </c>
      <c r="F95" s="169">
        <f>SUM(H95,N95,R95,T95)</f>
        <v>0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69">
        <f t="shared" si="43"/>
        <v>0</v>
      </c>
      <c r="V95" s="169">
        <f>IF(U95&lt;&gt;0,W95/U95*1000,0)</f>
        <v>0</v>
      </c>
      <c r="W95" s="169">
        <f>SUM(Y95,AE95,AI95,AK95)</f>
        <v>0</v>
      </c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60"/>
      <c r="AQ95" s="179" t="str">
        <f t="shared" si="37"/>
        <v>стр.5170</v>
      </c>
      <c r="AR95" s="257">
        <f t="shared" si="38"/>
        <v>0</v>
      </c>
      <c r="AS95" s="257">
        <f t="shared" si="38"/>
        <v>0</v>
      </c>
      <c r="AT95" s="257">
        <f t="shared" si="39"/>
        <v>0</v>
      </c>
      <c r="AU95" s="257">
        <f t="shared" si="39"/>
        <v>0</v>
      </c>
      <c r="AV95" s="257">
        <f t="shared" si="40"/>
        <v>0</v>
      </c>
      <c r="AW95" s="257">
        <f t="shared" si="40"/>
        <v>0</v>
      </c>
      <c r="AX95" s="257">
        <f t="shared" si="41"/>
        <v>0</v>
      </c>
      <c r="AY95" s="257">
        <f t="shared" si="41"/>
        <v>0</v>
      </c>
    </row>
    <row r="96" spans="1:51" ht="26.25" customHeight="1">
      <c r="A96" s="345"/>
      <c r="B96" s="234">
        <v>5180</v>
      </c>
      <c r="C96" s="171" t="s">
        <v>138</v>
      </c>
      <c r="D96" s="169">
        <f t="shared" si="42"/>
        <v>0</v>
      </c>
      <c r="E96" s="177" t="s">
        <v>114</v>
      </c>
      <c r="F96" s="177" t="s">
        <v>114</v>
      </c>
      <c r="G96" s="170"/>
      <c r="H96" s="177" t="s">
        <v>114</v>
      </c>
      <c r="I96" s="170"/>
      <c r="J96" s="177" t="s">
        <v>114</v>
      </c>
      <c r="K96" s="170"/>
      <c r="L96" s="177" t="s">
        <v>114</v>
      </c>
      <c r="M96" s="170"/>
      <c r="N96" s="177" t="s">
        <v>114</v>
      </c>
      <c r="O96" s="170"/>
      <c r="P96" s="177" t="s">
        <v>114</v>
      </c>
      <c r="Q96" s="170"/>
      <c r="R96" s="177" t="s">
        <v>114</v>
      </c>
      <c r="S96" s="170"/>
      <c r="T96" s="177" t="s">
        <v>114</v>
      </c>
      <c r="U96" s="169">
        <f t="shared" si="43"/>
        <v>0</v>
      </c>
      <c r="V96" s="177" t="s">
        <v>114</v>
      </c>
      <c r="W96" s="177" t="s">
        <v>114</v>
      </c>
      <c r="X96" s="170"/>
      <c r="Y96" s="177" t="s">
        <v>114</v>
      </c>
      <c r="Z96" s="170"/>
      <c r="AA96" s="177" t="s">
        <v>114</v>
      </c>
      <c r="AB96" s="170"/>
      <c r="AC96" s="177" t="s">
        <v>114</v>
      </c>
      <c r="AD96" s="170"/>
      <c r="AE96" s="177" t="s">
        <v>114</v>
      </c>
      <c r="AF96" s="170"/>
      <c r="AG96" s="177" t="s">
        <v>114</v>
      </c>
      <c r="AH96" s="170"/>
      <c r="AI96" s="177" t="s">
        <v>114</v>
      </c>
      <c r="AJ96" s="170"/>
      <c r="AK96" s="177" t="s">
        <v>114</v>
      </c>
      <c r="AL96" s="170"/>
      <c r="AM96" s="177" t="s">
        <v>114</v>
      </c>
      <c r="AN96" s="170"/>
      <c r="AO96" s="177" t="s">
        <v>114</v>
      </c>
      <c r="AP96" s="160"/>
      <c r="AQ96" s="179" t="str">
        <f t="shared" si="37"/>
        <v>стр.5180</v>
      </c>
      <c r="AR96" s="257">
        <f t="shared" si="38"/>
        <v>0</v>
      </c>
      <c r="AS96" s="256" t="s">
        <v>114</v>
      </c>
      <c r="AT96" s="257">
        <f t="shared" si="39"/>
        <v>0</v>
      </c>
      <c r="AU96" s="256" t="s">
        <v>114</v>
      </c>
      <c r="AV96" s="257">
        <f t="shared" si="40"/>
        <v>0</v>
      </c>
      <c r="AW96" s="256" t="s">
        <v>114</v>
      </c>
      <c r="AX96" s="257">
        <f t="shared" si="41"/>
        <v>0</v>
      </c>
      <c r="AY96" s="256" t="s">
        <v>114</v>
      </c>
    </row>
    <row r="97" spans="1:51" ht="26.25" customHeight="1">
      <c r="A97" s="344" t="s">
        <v>347</v>
      </c>
      <c r="B97" s="234">
        <v>5190</v>
      </c>
      <c r="C97" s="183" t="s">
        <v>76</v>
      </c>
      <c r="D97" s="169">
        <f t="shared" si="42"/>
        <v>0</v>
      </c>
      <c r="E97" s="169">
        <f>IF(D97&lt;&gt;0,F97/D97*1000,0)</f>
        <v>0</v>
      </c>
      <c r="F97" s="169">
        <f>SUM(H97,N97,R97,T97)</f>
        <v>0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69">
        <f t="shared" si="43"/>
        <v>0</v>
      </c>
      <c r="V97" s="169">
        <f>IF(U97&lt;&gt;0,W97/U97*1000,0)</f>
        <v>0</v>
      </c>
      <c r="W97" s="169">
        <f>SUM(Y97,AE97,AI97,AK97)</f>
        <v>0</v>
      </c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60"/>
      <c r="AQ97" s="179" t="str">
        <f t="shared" si="37"/>
        <v>стр.5190</v>
      </c>
      <c r="AR97" s="257">
        <f t="shared" si="38"/>
        <v>0</v>
      </c>
      <c r="AS97" s="257">
        <f t="shared" si="38"/>
        <v>0</v>
      </c>
      <c r="AT97" s="257">
        <f t="shared" si="39"/>
        <v>0</v>
      </c>
      <c r="AU97" s="257">
        <f t="shared" si="39"/>
        <v>0</v>
      </c>
      <c r="AV97" s="257">
        <f t="shared" si="40"/>
        <v>0</v>
      </c>
      <c r="AW97" s="257">
        <f t="shared" si="40"/>
        <v>0</v>
      </c>
      <c r="AX97" s="257">
        <f t="shared" si="41"/>
        <v>0</v>
      </c>
      <c r="AY97" s="257">
        <f t="shared" si="41"/>
        <v>0</v>
      </c>
    </row>
    <row r="98" spans="1:51" ht="26.25" customHeight="1">
      <c r="A98" s="345"/>
      <c r="B98" s="234">
        <v>5200</v>
      </c>
      <c r="C98" s="171" t="s">
        <v>138</v>
      </c>
      <c r="D98" s="169">
        <f t="shared" si="42"/>
        <v>0</v>
      </c>
      <c r="E98" s="177" t="s">
        <v>114</v>
      </c>
      <c r="F98" s="177" t="s">
        <v>114</v>
      </c>
      <c r="G98" s="170"/>
      <c r="H98" s="177" t="s">
        <v>114</v>
      </c>
      <c r="I98" s="170"/>
      <c r="J98" s="177" t="s">
        <v>114</v>
      </c>
      <c r="K98" s="170"/>
      <c r="L98" s="177" t="s">
        <v>114</v>
      </c>
      <c r="M98" s="170"/>
      <c r="N98" s="177" t="s">
        <v>114</v>
      </c>
      <c r="O98" s="170"/>
      <c r="P98" s="177" t="s">
        <v>114</v>
      </c>
      <c r="Q98" s="170"/>
      <c r="R98" s="177" t="s">
        <v>114</v>
      </c>
      <c r="S98" s="170"/>
      <c r="T98" s="177" t="s">
        <v>114</v>
      </c>
      <c r="U98" s="169">
        <f t="shared" si="43"/>
        <v>0</v>
      </c>
      <c r="V98" s="177" t="s">
        <v>114</v>
      </c>
      <c r="W98" s="177" t="s">
        <v>114</v>
      </c>
      <c r="X98" s="170"/>
      <c r="Y98" s="177" t="s">
        <v>114</v>
      </c>
      <c r="Z98" s="170"/>
      <c r="AA98" s="177" t="s">
        <v>114</v>
      </c>
      <c r="AB98" s="170"/>
      <c r="AC98" s="177" t="s">
        <v>114</v>
      </c>
      <c r="AD98" s="170"/>
      <c r="AE98" s="177" t="s">
        <v>114</v>
      </c>
      <c r="AF98" s="170"/>
      <c r="AG98" s="177" t="s">
        <v>114</v>
      </c>
      <c r="AH98" s="170"/>
      <c r="AI98" s="177" t="s">
        <v>114</v>
      </c>
      <c r="AJ98" s="170"/>
      <c r="AK98" s="177" t="s">
        <v>114</v>
      </c>
      <c r="AL98" s="170"/>
      <c r="AM98" s="177" t="s">
        <v>114</v>
      </c>
      <c r="AN98" s="170"/>
      <c r="AO98" s="177" t="s">
        <v>114</v>
      </c>
      <c r="AP98" s="160"/>
      <c r="AQ98" s="179" t="str">
        <f t="shared" si="37"/>
        <v>стр.5200</v>
      </c>
      <c r="AR98" s="257">
        <f t="shared" si="38"/>
        <v>0</v>
      </c>
      <c r="AS98" s="256" t="s">
        <v>114</v>
      </c>
      <c r="AT98" s="257">
        <f t="shared" si="39"/>
        <v>0</v>
      </c>
      <c r="AU98" s="256" t="s">
        <v>114</v>
      </c>
      <c r="AV98" s="257">
        <f t="shared" si="40"/>
        <v>0</v>
      </c>
      <c r="AW98" s="256" t="s">
        <v>114</v>
      </c>
      <c r="AX98" s="257">
        <f t="shared" si="41"/>
        <v>0</v>
      </c>
      <c r="AY98" s="256" t="s">
        <v>114</v>
      </c>
    </row>
    <row r="99" spans="1:51" ht="22.5" customHeight="1">
      <c r="A99" s="344" t="s">
        <v>348</v>
      </c>
      <c r="B99" s="234">
        <v>5210</v>
      </c>
      <c r="C99" s="183" t="s">
        <v>76</v>
      </c>
      <c r="D99" s="169">
        <f t="shared" si="42"/>
        <v>0</v>
      </c>
      <c r="E99" s="169">
        <f>IF(D99&lt;&gt;0,F99/D99*1000,0)</f>
        <v>0</v>
      </c>
      <c r="F99" s="169">
        <f>SUM(H99,N99,R99,T99)</f>
        <v>0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69">
        <f t="shared" si="43"/>
        <v>0</v>
      </c>
      <c r="V99" s="169">
        <f>IF(U99&lt;&gt;0,W99/U99*1000,0)</f>
        <v>0</v>
      </c>
      <c r="W99" s="169">
        <f>SUM(Y99,AE99,AI99,AK99)</f>
        <v>0</v>
      </c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60"/>
      <c r="AQ99" s="179" t="str">
        <f t="shared" si="37"/>
        <v>стр.5210</v>
      </c>
      <c r="AR99" s="257">
        <f t="shared" si="38"/>
        <v>0</v>
      </c>
      <c r="AS99" s="257">
        <f t="shared" si="38"/>
        <v>0</v>
      </c>
      <c r="AT99" s="257">
        <f t="shared" si="39"/>
        <v>0</v>
      </c>
      <c r="AU99" s="257">
        <f t="shared" si="39"/>
        <v>0</v>
      </c>
      <c r="AV99" s="257">
        <f t="shared" si="40"/>
        <v>0</v>
      </c>
      <c r="AW99" s="257">
        <f t="shared" si="40"/>
        <v>0</v>
      </c>
      <c r="AX99" s="257">
        <f t="shared" si="41"/>
        <v>0</v>
      </c>
      <c r="AY99" s="257">
        <f t="shared" si="41"/>
        <v>0</v>
      </c>
    </row>
    <row r="100" spans="1:51" ht="22.5" customHeight="1">
      <c r="A100" s="345"/>
      <c r="B100" s="234">
        <v>5220</v>
      </c>
      <c r="C100" s="171" t="s">
        <v>138</v>
      </c>
      <c r="D100" s="169">
        <f t="shared" si="42"/>
        <v>0</v>
      </c>
      <c r="E100" s="177" t="s">
        <v>114</v>
      </c>
      <c r="F100" s="177" t="s">
        <v>114</v>
      </c>
      <c r="G100" s="170"/>
      <c r="H100" s="177" t="s">
        <v>114</v>
      </c>
      <c r="I100" s="170"/>
      <c r="J100" s="177" t="s">
        <v>114</v>
      </c>
      <c r="K100" s="170"/>
      <c r="L100" s="177" t="s">
        <v>114</v>
      </c>
      <c r="M100" s="170"/>
      <c r="N100" s="177" t="s">
        <v>114</v>
      </c>
      <c r="O100" s="170"/>
      <c r="P100" s="177" t="s">
        <v>114</v>
      </c>
      <c r="Q100" s="170"/>
      <c r="R100" s="177" t="s">
        <v>114</v>
      </c>
      <c r="S100" s="170"/>
      <c r="T100" s="177" t="s">
        <v>114</v>
      </c>
      <c r="U100" s="169">
        <f t="shared" si="43"/>
        <v>0</v>
      </c>
      <c r="V100" s="177" t="s">
        <v>114</v>
      </c>
      <c r="W100" s="177" t="s">
        <v>114</v>
      </c>
      <c r="X100" s="170"/>
      <c r="Y100" s="177" t="s">
        <v>114</v>
      </c>
      <c r="Z100" s="170"/>
      <c r="AA100" s="177" t="s">
        <v>114</v>
      </c>
      <c r="AB100" s="170"/>
      <c r="AC100" s="177" t="s">
        <v>114</v>
      </c>
      <c r="AD100" s="170"/>
      <c r="AE100" s="177" t="s">
        <v>114</v>
      </c>
      <c r="AF100" s="170"/>
      <c r="AG100" s="177" t="s">
        <v>114</v>
      </c>
      <c r="AH100" s="170"/>
      <c r="AI100" s="177" t="s">
        <v>114</v>
      </c>
      <c r="AJ100" s="170"/>
      <c r="AK100" s="177" t="s">
        <v>114</v>
      </c>
      <c r="AL100" s="170"/>
      <c r="AM100" s="177" t="s">
        <v>114</v>
      </c>
      <c r="AN100" s="170"/>
      <c r="AO100" s="177" t="s">
        <v>114</v>
      </c>
      <c r="AP100" s="160"/>
      <c r="AQ100" s="179" t="str">
        <f t="shared" si="37"/>
        <v>стр.5220</v>
      </c>
      <c r="AR100" s="257">
        <f t="shared" si="38"/>
        <v>0</v>
      </c>
      <c r="AS100" s="256" t="s">
        <v>114</v>
      </c>
      <c r="AT100" s="257">
        <f t="shared" si="39"/>
        <v>0</v>
      </c>
      <c r="AU100" s="256" t="s">
        <v>114</v>
      </c>
      <c r="AV100" s="257">
        <f t="shared" si="40"/>
        <v>0</v>
      </c>
      <c r="AW100" s="256" t="s">
        <v>114</v>
      </c>
      <c r="AX100" s="257">
        <f t="shared" si="41"/>
        <v>0</v>
      </c>
      <c r="AY100" s="256" t="s">
        <v>114</v>
      </c>
    </row>
    <row r="101" spans="1:51" ht="114.75">
      <c r="A101" s="30" t="s">
        <v>307</v>
      </c>
      <c r="B101" s="234">
        <v>5230</v>
      </c>
      <c r="C101" s="234" t="s">
        <v>76</v>
      </c>
      <c r="D101" s="169">
        <f>SUM(G101,M101,Q101,S101)</f>
        <v>0</v>
      </c>
      <c r="E101" s="169">
        <f>IF(D101&lt;&gt;0,F101/D101*1000,0)</f>
        <v>0</v>
      </c>
      <c r="F101" s="169">
        <f>SUM(H101,N101,R101,T101)</f>
        <v>0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69">
        <f>SUM(X101,AD101,AH101,AJ101)</f>
        <v>0</v>
      </c>
      <c r="V101" s="169">
        <f>IF(U101&lt;&gt;0,W101/U101*1000,0)</f>
        <v>0</v>
      </c>
      <c r="W101" s="169">
        <f>SUM(Y101,AE101,AI101,AK101)</f>
        <v>0</v>
      </c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60"/>
      <c r="AQ101" s="179" t="str">
        <f t="shared" si="37"/>
        <v>стр.5230</v>
      </c>
      <c r="AR101" s="257">
        <f t="shared" si="38"/>
        <v>0</v>
      </c>
      <c r="AS101" s="257">
        <f t="shared" si="38"/>
        <v>0</v>
      </c>
      <c r="AT101" s="257">
        <f t="shared" si="39"/>
        <v>0</v>
      </c>
      <c r="AU101" s="257">
        <f t="shared" si="39"/>
        <v>0</v>
      </c>
      <c r="AV101" s="257">
        <f t="shared" si="40"/>
        <v>0</v>
      </c>
      <c r="AW101" s="257">
        <f t="shared" si="40"/>
        <v>0</v>
      </c>
      <c r="AX101" s="257">
        <f t="shared" si="41"/>
        <v>0</v>
      </c>
      <c r="AY101" s="257">
        <f t="shared" si="41"/>
        <v>0</v>
      </c>
    </row>
    <row r="102" spans="1:51" ht="63.75">
      <c r="A102" s="114" t="s">
        <v>328</v>
      </c>
      <c r="B102" s="161">
        <v>6000</v>
      </c>
      <c r="C102" s="161" t="s">
        <v>77</v>
      </c>
      <c r="D102" s="175" t="s">
        <v>114</v>
      </c>
      <c r="E102" s="175" t="s">
        <v>114</v>
      </c>
      <c r="F102" s="174">
        <f aca="true" t="shared" si="44" ref="F102:F108">SUM(H102,N102,R102,T102)</f>
        <v>0</v>
      </c>
      <c r="G102" s="175" t="s">
        <v>114</v>
      </c>
      <c r="H102" s="173">
        <f>SUM(H103:H111)</f>
        <v>0</v>
      </c>
      <c r="I102" s="175" t="s">
        <v>114</v>
      </c>
      <c r="J102" s="173">
        <f>SUM(J103:J111)</f>
        <v>0</v>
      </c>
      <c r="K102" s="175" t="s">
        <v>114</v>
      </c>
      <c r="L102" s="173">
        <f>SUM(L103:L111)</f>
        <v>0</v>
      </c>
      <c r="M102" s="175" t="s">
        <v>114</v>
      </c>
      <c r="N102" s="173">
        <f>SUM(N103:N111)</f>
        <v>0</v>
      </c>
      <c r="O102" s="175" t="s">
        <v>114</v>
      </c>
      <c r="P102" s="173">
        <f>SUM(P103:P111)</f>
        <v>0</v>
      </c>
      <c r="Q102" s="175" t="s">
        <v>114</v>
      </c>
      <c r="R102" s="173">
        <f>SUM(R103:R111)</f>
        <v>0</v>
      </c>
      <c r="S102" s="175" t="s">
        <v>114</v>
      </c>
      <c r="T102" s="173">
        <f>SUM(T103:T111)</f>
        <v>0</v>
      </c>
      <c r="U102" s="175" t="s">
        <v>114</v>
      </c>
      <c r="V102" s="175" t="s">
        <v>114</v>
      </c>
      <c r="W102" s="174">
        <f aca="true" t="shared" si="45" ref="W102:W132">SUM(Y102,AE102,AI102,AK102)</f>
        <v>0</v>
      </c>
      <c r="X102" s="175" t="s">
        <v>114</v>
      </c>
      <c r="Y102" s="173">
        <f>SUM(Y103:Y111)</f>
        <v>0</v>
      </c>
      <c r="Z102" s="175" t="s">
        <v>114</v>
      </c>
      <c r="AA102" s="173">
        <f>SUM(AA103:AA111)</f>
        <v>0</v>
      </c>
      <c r="AB102" s="175" t="s">
        <v>114</v>
      </c>
      <c r="AC102" s="173">
        <f>SUM(AC103:AC111)</f>
        <v>0</v>
      </c>
      <c r="AD102" s="175" t="s">
        <v>114</v>
      </c>
      <c r="AE102" s="173">
        <f>SUM(AE103:AE111)</f>
        <v>0</v>
      </c>
      <c r="AF102" s="175" t="s">
        <v>114</v>
      </c>
      <c r="AG102" s="173">
        <f>SUM(AG103:AG111)</f>
        <v>0</v>
      </c>
      <c r="AH102" s="175" t="s">
        <v>114</v>
      </c>
      <c r="AI102" s="173">
        <f>SUM(AI103:AI111)</f>
        <v>0</v>
      </c>
      <c r="AJ102" s="175" t="s">
        <v>114</v>
      </c>
      <c r="AK102" s="173">
        <f>SUM(AK103:AK111)</f>
        <v>0</v>
      </c>
      <c r="AL102" s="175" t="s">
        <v>114</v>
      </c>
      <c r="AM102" s="173">
        <f>SUM(AM103:AM111)</f>
        <v>0</v>
      </c>
      <c r="AN102" s="175" t="s">
        <v>114</v>
      </c>
      <c r="AO102" s="173">
        <f>SUM(AO103:AO111)</f>
        <v>0</v>
      </c>
      <c r="AP102" s="160"/>
      <c r="AQ102" s="179" t="str">
        <f t="shared" si="37"/>
        <v>стр.6000</v>
      </c>
      <c r="AR102" s="256" t="s">
        <v>114</v>
      </c>
      <c r="AS102" s="257">
        <f t="shared" si="38"/>
        <v>0</v>
      </c>
      <c r="AT102" s="256" t="s">
        <v>114</v>
      </c>
      <c r="AU102" s="257">
        <f t="shared" si="39"/>
        <v>0</v>
      </c>
      <c r="AV102" s="256" t="s">
        <v>114</v>
      </c>
      <c r="AW102" s="257">
        <f t="shared" si="40"/>
        <v>0</v>
      </c>
      <c r="AX102" s="256" t="s">
        <v>114</v>
      </c>
      <c r="AY102" s="257">
        <f t="shared" si="41"/>
        <v>0</v>
      </c>
    </row>
    <row r="103" spans="1:51" ht="25.5">
      <c r="A103" s="178" t="s">
        <v>308</v>
      </c>
      <c r="B103" s="183">
        <v>6010</v>
      </c>
      <c r="C103" s="183" t="s">
        <v>76</v>
      </c>
      <c r="D103" s="169">
        <f>SUM(G103,M103,Q103,S103)</f>
        <v>0</v>
      </c>
      <c r="E103" s="169">
        <f>IF(D103&lt;&gt;0,F103/D103*1000,0)</f>
        <v>0</v>
      </c>
      <c r="F103" s="169">
        <f t="shared" si="44"/>
        <v>0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69">
        <f>SUM(X103,AD103,AH103,AJ103)</f>
        <v>0</v>
      </c>
      <c r="V103" s="169">
        <f>IF(U103&lt;&gt;0,W103/U103*1000,0)</f>
        <v>0</v>
      </c>
      <c r="W103" s="169">
        <f t="shared" si="45"/>
        <v>0</v>
      </c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60"/>
      <c r="AQ103" s="179" t="str">
        <f t="shared" si="37"/>
        <v>стр.6010</v>
      </c>
      <c r="AR103" s="257">
        <f t="shared" si="38"/>
        <v>0</v>
      </c>
      <c r="AS103" s="257">
        <f t="shared" si="38"/>
        <v>0</v>
      </c>
      <c r="AT103" s="257">
        <f t="shared" si="39"/>
        <v>0</v>
      </c>
      <c r="AU103" s="257">
        <f t="shared" si="39"/>
        <v>0</v>
      </c>
      <c r="AV103" s="257">
        <f t="shared" si="40"/>
        <v>0</v>
      </c>
      <c r="AW103" s="257">
        <f t="shared" si="40"/>
        <v>0</v>
      </c>
      <c r="AX103" s="257">
        <f t="shared" si="41"/>
        <v>0</v>
      </c>
      <c r="AY103" s="257">
        <f t="shared" si="41"/>
        <v>0</v>
      </c>
    </row>
    <row r="104" spans="1:51" ht="38.25">
      <c r="A104" s="178" t="s">
        <v>309</v>
      </c>
      <c r="B104" s="183">
        <v>6020</v>
      </c>
      <c r="C104" s="183" t="s">
        <v>76</v>
      </c>
      <c r="D104" s="169">
        <f>SUM(G104,M104,Q104,S104)</f>
        <v>0</v>
      </c>
      <c r="E104" s="169">
        <f>IF(D104&lt;&gt;0,F104/D104*1000,0)</f>
        <v>0</v>
      </c>
      <c r="F104" s="169">
        <f>SUM(H104,N104,R104,T104)</f>
        <v>0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69">
        <f>SUM(X104,AD104,AH104,AJ104)</f>
        <v>0</v>
      </c>
      <c r="V104" s="169">
        <f>IF(U104&lt;&gt;0,W104/U104*1000,0)</f>
        <v>0</v>
      </c>
      <c r="W104" s="169">
        <f>SUM(Y104,AE104,AI104,AK104)</f>
        <v>0</v>
      </c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60"/>
      <c r="AQ104" s="179" t="str">
        <f t="shared" si="37"/>
        <v>стр.6020</v>
      </c>
      <c r="AR104" s="257">
        <f t="shared" si="38"/>
        <v>0</v>
      </c>
      <c r="AS104" s="257">
        <f t="shared" si="38"/>
        <v>0</v>
      </c>
      <c r="AT104" s="257">
        <f t="shared" si="39"/>
        <v>0</v>
      </c>
      <c r="AU104" s="257">
        <f t="shared" si="39"/>
        <v>0</v>
      </c>
      <c r="AV104" s="257">
        <f t="shared" si="40"/>
        <v>0</v>
      </c>
      <c r="AW104" s="257">
        <f t="shared" si="40"/>
        <v>0</v>
      </c>
      <c r="AX104" s="257">
        <f t="shared" si="41"/>
        <v>0</v>
      </c>
      <c r="AY104" s="257">
        <f t="shared" si="41"/>
        <v>0</v>
      </c>
    </row>
    <row r="105" spans="1:51" ht="12.75">
      <c r="A105" s="178" t="s">
        <v>310</v>
      </c>
      <c r="B105" s="191">
        <v>6030</v>
      </c>
      <c r="C105" s="183" t="s">
        <v>76</v>
      </c>
      <c r="D105" s="169">
        <f>SUM(G105,M105,Q105,S105)</f>
        <v>0</v>
      </c>
      <c r="E105" s="169">
        <f>IF(D105&lt;&gt;0,F105/D105*1000,0)</f>
        <v>0</v>
      </c>
      <c r="F105" s="169">
        <f>SUM(H105,N105,R105,T105)</f>
        <v>0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69">
        <f>SUM(X105,AD105,AH105,AJ105)</f>
        <v>0</v>
      </c>
      <c r="V105" s="169">
        <f>IF(U105&lt;&gt;0,W105/U105*1000,0)</f>
        <v>0</v>
      </c>
      <c r="W105" s="169">
        <f>SUM(Y105,AE105,AI105,AK105)</f>
        <v>0</v>
      </c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60"/>
      <c r="AQ105" s="179" t="str">
        <f t="shared" si="37"/>
        <v>стр.6030</v>
      </c>
      <c r="AR105" s="257">
        <f t="shared" si="38"/>
        <v>0</v>
      </c>
      <c r="AS105" s="257">
        <f t="shared" si="38"/>
        <v>0</v>
      </c>
      <c r="AT105" s="257">
        <f t="shared" si="39"/>
        <v>0</v>
      </c>
      <c r="AU105" s="257">
        <f t="shared" si="39"/>
        <v>0</v>
      </c>
      <c r="AV105" s="257">
        <f t="shared" si="40"/>
        <v>0</v>
      </c>
      <c r="AW105" s="257">
        <f t="shared" si="40"/>
        <v>0</v>
      </c>
      <c r="AX105" s="257">
        <f t="shared" si="41"/>
        <v>0</v>
      </c>
      <c r="AY105" s="257">
        <f t="shared" si="41"/>
        <v>0</v>
      </c>
    </row>
    <row r="106" spans="1:51" ht="25.5">
      <c r="A106" s="178" t="s">
        <v>311</v>
      </c>
      <c r="B106" s="191">
        <v>6040</v>
      </c>
      <c r="C106" s="183" t="s">
        <v>76</v>
      </c>
      <c r="D106" s="169">
        <f>SUM(G106,M106,Q106,S106)</f>
        <v>0</v>
      </c>
      <c r="E106" s="169">
        <f>IF(D106&lt;&gt;0,F106/D106*1000,0)</f>
        <v>0</v>
      </c>
      <c r="F106" s="169">
        <f>SUM(H106,N106,R106,T106)</f>
        <v>0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69">
        <f>SUM(X106,AD106,AH106,AJ106)</f>
        <v>0</v>
      </c>
      <c r="V106" s="169">
        <f>IF(U106&lt;&gt;0,W106/U106*1000,0)</f>
        <v>0</v>
      </c>
      <c r="W106" s="169">
        <f>SUM(Y106,AE106,AI106,AK106)</f>
        <v>0</v>
      </c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60"/>
      <c r="AQ106" s="179" t="str">
        <f t="shared" si="37"/>
        <v>стр.6040</v>
      </c>
      <c r="AR106" s="257">
        <f t="shared" si="38"/>
        <v>0</v>
      </c>
      <c r="AS106" s="257">
        <f t="shared" si="38"/>
        <v>0</v>
      </c>
      <c r="AT106" s="257">
        <f t="shared" si="39"/>
        <v>0</v>
      </c>
      <c r="AU106" s="257">
        <f t="shared" si="39"/>
        <v>0</v>
      </c>
      <c r="AV106" s="257">
        <f t="shared" si="40"/>
        <v>0</v>
      </c>
      <c r="AW106" s="257">
        <f t="shared" si="40"/>
        <v>0</v>
      </c>
      <c r="AX106" s="257">
        <f t="shared" si="41"/>
        <v>0</v>
      </c>
      <c r="AY106" s="257">
        <f t="shared" si="41"/>
        <v>0</v>
      </c>
    </row>
    <row r="107" spans="1:51" ht="25.5">
      <c r="A107" s="178" t="s">
        <v>312</v>
      </c>
      <c r="B107" s="191">
        <v>6050</v>
      </c>
      <c r="C107" s="183" t="s">
        <v>76</v>
      </c>
      <c r="D107" s="169">
        <f>SUM(G107,M107,Q107,S107)</f>
        <v>0</v>
      </c>
      <c r="E107" s="169">
        <f>IF(D107&lt;&gt;0,F107/D107*1000,0)</f>
        <v>0</v>
      </c>
      <c r="F107" s="169">
        <f>SUM(H107,N107,R107,T107)</f>
        <v>0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69">
        <f>SUM(X107,AD107,AH107,AJ107)</f>
        <v>0</v>
      </c>
      <c r="V107" s="169">
        <f>IF(U107&lt;&gt;0,W107/U107*1000,0)</f>
        <v>0</v>
      </c>
      <c r="W107" s="169">
        <f>SUM(Y107,AE107,AI107,AK107)</f>
        <v>0</v>
      </c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60"/>
      <c r="AQ107" s="179" t="str">
        <f t="shared" si="37"/>
        <v>стр.6050</v>
      </c>
      <c r="AR107" s="257">
        <f t="shared" si="38"/>
        <v>0</v>
      </c>
      <c r="AS107" s="257">
        <f t="shared" si="38"/>
        <v>0</v>
      </c>
      <c r="AT107" s="257">
        <f t="shared" si="39"/>
        <v>0</v>
      </c>
      <c r="AU107" s="257">
        <f t="shared" si="39"/>
        <v>0</v>
      </c>
      <c r="AV107" s="257">
        <f t="shared" si="40"/>
        <v>0</v>
      </c>
      <c r="AW107" s="257">
        <f t="shared" si="40"/>
        <v>0</v>
      </c>
      <c r="AX107" s="257">
        <f t="shared" si="41"/>
        <v>0</v>
      </c>
      <c r="AY107" s="257">
        <f t="shared" si="41"/>
        <v>0</v>
      </c>
    </row>
    <row r="108" spans="1:51" ht="25.5">
      <c r="A108" s="178" t="s">
        <v>313</v>
      </c>
      <c r="B108" s="191">
        <v>6060</v>
      </c>
      <c r="C108" s="183" t="s">
        <v>77</v>
      </c>
      <c r="D108" s="177" t="s">
        <v>114</v>
      </c>
      <c r="E108" s="177" t="s">
        <v>114</v>
      </c>
      <c r="F108" s="169">
        <f t="shared" si="44"/>
        <v>0</v>
      </c>
      <c r="G108" s="177" t="s">
        <v>114</v>
      </c>
      <c r="H108" s="170"/>
      <c r="I108" s="177" t="s">
        <v>114</v>
      </c>
      <c r="J108" s="170"/>
      <c r="K108" s="177" t="s">
        <v>114</v>
      </c>
      <c r="L108" s="170"/>
      <c r="M108" s="177" t="s">
        <v>114</v>
      </c>
      <c r="N108" s="170"/>
      <c r="O108" s="177" t="s">
        <v>114</v>
      </c>
      <c r="P108" s="170"/>
      <c r="Q108" s="177" t="s">
        <v>114</v>
      </c>
      <c r="R108" s="170"/>
      <c r="S108" s="177" t="s">
        <v>114</v>
      </c>
      <c r="T108" s="170"/>
      <c r="U108" s="177" t="s">
        <v>114</v>
      </c>
      <c r="V108" s="177" t="s">
        <v>114</v>
      </c>
      <c r="W108" s="169">
        <f t="shared" si="45"/>
        <v>0</v>
      </c>
      <c r="X108" s="177" t="s">
        <v>114</v>
      </c>
      <c r="Y108" s="170"/>
      <c r="Z108" s="177" t="s">
        <v>114</v>
      </c>
      <c r="AA108" s="170"/>
      <c r="AB108" s="177" t="s">
        <v>114</v>
      </c>
      <c r="AC108" s="170"/>
      <c r="AD108" s="177" t="s">
        <v>114</v>
      </c>
      <c r="AE108" s="170"/>
      <c r="AF108" s="177" t="s">
        <v>114</v>
      </c>
      <c r="AG108" s="170"/>
      <c r="AH108" s="177" t="s">
        <v>114</v>
      </c>
      <c r="AI108" s="170"/>
      <c r="AJ108" s="177" t="s">
        <v>114</v>
      </c>
      <c r="AK108" s="170"/>
      <c r="AL108" s="177" t="s">
        <v>114</v>
      </c>
      <c r="AM108" s="170"/>
      <c r="AN108" s="177" t="s">
        <v>114</v>
      </c>
      <c r="AO108" s="170"/>
      <c r="AP108" s="160"/>
      <c r="AQ108" s="179" t="str">
        <f t="shared" si="37"/>
        <v>стр.6060</v>
      </c>
      <c r="AR108" s="256" t="s">
        <v>114</v>
      </c>
      <c r="AS108" s="257">
        <f t="shared" si="38"/>
        <v>0</v>
      </c>
      <c r="AT108" s="256" t="s">
        <v>114</v>
      </c>
      <c r="AU108" s="257">
        <f t="shared" si="39"/>
        <v>0</v>
      </c>
      <c r="AV108" s="256" t="s">
        <v>114</v>
      </c>
      <c r="AW108" s="257">
        <f t="shared" si="40"/>
        <v>0</v>
      </c>
      <c r="AX108" s="256" t="s">
        <v>114</v>
      </c>
      <c r="AY108" s="257">
        <f t="shared" si="41"/>
        <v>0</v>
      </c>
    </row>
    <row r="109" spans="1:51" ht="25.5">
      <c r="A109" s="178" t="s">
        <v>314</v>
      </c>
      <c r="B109" s="191">
        <v>6070</v>
      </c>
      <c r="C109" s="229" t="s">
        <v>120</v>
      </c>
      <c r="D109" s="181">
        <f>SUM(G109,M109,Q109,S109)</f>
        <v>0</v>
      </c>
      <c r="E109" s="169">
        <f>IF(D109&lt;&gt;0,F109/D109*1000,0)</f>
        <v>0</v>
      </c>
      <c r="F109" s="169">
        <f>SUM(H109,N109,R109,T109)</f>
        <v>0</v>
      </c>
      <c r="G109" s="172"/>
      <c r="H109" s="170"/>
      <c r="I109" s="172"/>
      <c r="J109" s="170"/>
      <c r="K109" s="172"/>
      <c r="L109" s="170"/>
      <c r="M109" s="172"/>
      <c r="N109" s="170"/>
      <c r="O109" s="172"/>
      <c r="P109" s="170"/>
      <c r="Q109" s="172"/>
      <c r="R109" s="170"/>
      <c r="S109" s="172"/>
      <c r="T109" s="170"/>
      <c r="U109" s="181">
        <f>SUM(X109,AD109,AH109,AJ109)</f>
        <v>0</v>
      </c>
      <c r="V109" s="169">
        <f>IF(U109&lt;&gt;0,W109/U109*1000,0)</f>
        <v>0</v>
      </c>
      <c r="W109" s="169">
        <f t="shared" si="45"/>
        <v>0</v>
      </c>
      <c r="X109" s="172"/>
      <c r="Y109" s="170"/>
      <c r="Z109" s="172"/>
      <c r="AA109" s="170"/>
      <c r="AB109" s="172"/>
      <c r="AC109" s="170"/>
      <c r="AD109" s="172"/>
      <c r="AE109" s="170"/>
      <c r="AF109" s="172"/>
      <c r="AG109" s="170"/>
      <c r="AH109" s="172"/>
      <c r="AI109" s="170"/>
      <c r="AJ109" s="172"/>
      <c r="AK109" s="170"/>
      <c r="AL109" s="172"/>
      <c r="AM109" s="170"/>
      <c r="AN109" s="172"/>
      <c r="AO109" s="170"/>
      <c r="AP109" s="160"/>
      <c r="AQ109" s="179" t="str">
        <f t="shared" si="37"/>
        <v>стр.6070</v>
      </c>
      <c r="AR109" s="257">
        <f t="shared" si="38"/>
        <v>0</v>
      </c>
      <c r="AS109" s="257">
        <f t="shared" si="38"/>
        <v>0</v>
      </c>
      <c r="AT109" s="257">
        <f t="shared" si="39"/>
        <v>0</v>
      </c>
      <c r="AU109" s="257">
        <f t="shared" si="39"/>
        <v>0</v>
      </c>
      <c r="AV109" s="257">
        <f t="shared" si="40"/>
        <v>0</v>
      </c>
      <c r="AW109" s="257">
        <f t="shared" si="40"/>
        <v>0</v>
      </c>
      <c r="AX109" s="257">
        <f t="shared" si="41"/>
        <v>0</v>
      </c>
      <c r="AY109" s="257">
        <f t="shared" si="41"/>
        <v>0</v>
      </c>
    </row>
    <row r="110" spans="1:51" ht="38.25">
      <c r="A110" s="216" t="s">
        <v>315</v>
      </c>
      <c r="B110" s="191">
        <v>6080</v>
      </c>
      <c r="C110" s="183" t="s">
        <v>78</v>
      </c>
      <c r="D110" s="169">
        <f>SUM(G110,M110,Q110,S110)</f>
        <v>0</v>
      </c>
      <c r="E110" s="169">
        <f>IF(D110&lt;&gt;0,F110/D110*1000,0)</f>
        <v>0</v>
      </c>
      <c r="F110" s="169">
        <f aca="true" t="shared" si="46" ref="F110:F132">SUM(H110,N110,R110,T110)</f>
        <v>0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69">
        <f>SUM(X110,AD110,AH110,AJ110)</f>
        <v>0</v>
      </c>
      <c r="V110" s="169">
        <f>IF(U110&lt;&gt;0,W110/U110*1000,0)</f>
        <v>0</v>
      </c>
      <c r="W110" s="169">
        <f t="shared" si="45"/>
        <v>0</v>
      </c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60"/>
      <c r="AQ110" s="179" t="str">
        <f t="shared" si="37"/>
        <v>стр.6080</v>
      </c>
      <c r="AR110" s="257">
        <f t="shared" si="38"/>
        <v>0</v>
      </c>
      <c r="AS110" s="257">
        <f t="shared" si="38"/>
        <v>0</v>
      </c>
      <c r="AT110" s="257">
        <f t="shared" si="39"/>
        <v>0</v>
      </c>
      <c r="AU110" s="257">
        <f t="shared" si="39"/>
        <v>0</v>
      </c>
      <c r="AV110" s="257">
        <f t="shared" si="40"/>
        <v>0</v>
      </c>
      <c r="AW110" s="257">
        <f t="shared" si="40"/>
        <v>0</v>
      </c>
      <c r="AX110" s="257">
        <f t="shared" si="41"/>
        <v>0</v>
      </c>
      <c r="AY110" s="257">
        <f t="shared" si="41"/>
        <v>0</v>
      </c>
    </row>
    <row r="111" spans="1:51" ht="38.25">
      <c r="A111" s="216" t="s">
        <v>316</v>
      </c>
      <c r="B111" s="191">
        <v>6090</v>
      </c>
      <c r="C111" s="183" t="s">
        <v>78</v>
      </c>
      <c r="D111" s="169">
        <f>SUM(G111,M111,Q111,S111)</f>
        <v>0</v>
      </c>
      <c r="E111" s="169">
        <f>IF(D111&lt;&gt;0,F111/D111*1000,0)</f>
        <v>0</v>
      </c>
      <c r="F111" s="169">
        <f t="shared" si="46"/>
        <v>0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69">
        <f>SUM(X111,AD111,AH111,AJ111)</f>
        <v>0</v>
      </c>
      <c r="V111" s="169">
        <f>IF(U111&lt;&gt;0,W111/U111*1000,0)</f>
        <v>0</v>
      </c>
      <c r="W111" s="169">
        <f t="shared" si="45"/>
        <v>0</v>
      </c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60"/>
      <c r="AQ111" s="179" t="str">
        <f t="shared" si="37"/>
        <v>стр.6090</v>
      </c>
      <c r="AR111" s="257">
        <f t="shared" si="38"/>
        <v>0</v>
      </c>
      <c r="AS111" s="257">
        <f t="shared" si="38"/>
        <v>0</v>
      </c>
      <c r="AT111" s="257">
        <f t="shared" si="39"/>
        <v>0</v>
      </c>
      <c r="AU111" s="257">
        <f t="shared" si="39"/>
        <v>0</v>
      </c>
      <c r="AV111" s="257">
        <f t="shared" si="40"/>
        <v>0</v>
      </c>
      <c r="AW111" s="257">
        <f t="shared" si="40"/>
        <v>0</v>
      </c>
      <c r="AX111" s="257">
        <f t="shared" si="41"/>
        <v>0</v>
      </c>
      <c r="AY111" s="257">
        <f t="shared" si="41"/>
        <v>0</v>
      </c>
    </row>
    <row r="112" spans="1:51" ht="38.25">
      <c r="A112" s="114" t="s">
        <v>329</v>
      </c>
      <c r="B112" s="161">
        <v>7000</v>
      </c>
      <c r="C112" s="161" t="s">
        <v>77</v>
      </c>
      <c r="D112" s="175" t="s">
        <v>114</v>
      </c>
      <c r="E112" s="175" t="s">
        <v>114</v>
      </c>
      <c r="F112" s="174">
        <f t="shared" si="46"/>
        <v>0</v>
      </c>
      <c r="G112" s="175" t="s">
        <v>114</v>
      </c>
      <c r="H112" s="193">
        <f>SUM(H113:H116,H131:H132)</f>
        <v>0</v>
      </c>
      <c r="I112" s="175" t="s">
        <v>114</v>
      </c>
      <c r="J112" s="193">
        <f>SUM(J113:J116,J131:J132)</f>
        <v>0</v>
      </c>
      <c r="K112" s="175" t="s">
        <v>114</v>
      </c>
      <c r="L112" s="193">
        <f>SUM(L113:L116,L131:L132)</f>
        <v>0</v>
      </c>
      <c r="M112" s="175" t="s">
        <v>114</v>
      </c>
      <c r="N112" s="193">
        <f>SUM(N113:N116,N131:N132)</f>
        <v>0</v>
      </c>
      <c r="O112" s="175" t="s">
        <v>114</v>
      </c>
      <c r="P112" s="193">
        <f>SUM(P113:P116,P131:P132)</f>
        <v>0</v>
      </c>
      <c r="Q112" s="175" t="s">
        <v>114</v>
      </c>
      <c r="R112" s="193">
        <f>SUM(R113:R116,R131:R132)</f>
        <v>0</v>
      </c>
      <c r="S112" s="175" t="s">
        <v>114</v>
      </c>
      <c r="T112" s="193">
        <f>SUM(T113:T116,T131:T132)</f>
        <v>0</v>
      </c>
      <c r="U112" s="175" t="s">
        <v>114</v>
      </c>
      <c r="V112" s="175" t="s">
        <v>114</v>
      </c>
      <c r="W112" s="174">
        <f t="shared" si="45"/>
        <v>0</v>
      </c>
      <c r="X112" s="175" t="s">
        <v>114</v>
      </c>
      <c r="Y112" s="193">
        <f>SUM(Y113:Y116,Y131:Y132)</f>
        <v>0</v>
      </c>
      <c r="Z112" s="175" t="s">
        <v>114</v>
      </c>
      <c r="AA112" s="193">
        <f>SUM(AA113:AA116,AA131:AA132)</f>
        <v>0</v>
      </c>
      <c r="AB112" s="175" t="s">
        <v>114</v>
      </c>
      <c r="AC112" s="193">
        <f>SUM(AC113:AC116,AC131:AC132)</f>
        <v>0</v>
      </c>
      <c r="AD112" s="175" t="s">
        <v>114</v>
      </c>
      <c r="AE112" s="193">
        <f>SUM(AE113:AE116,AE131:AE132)</f>
        <v>0</v>
      </c>
      <c r="AF112" s="175" t="s">
        <v>114</v>
      </c>
      <c r="AG112" s="193">
        <f>SUM(AG113:AG116,AG131:AG132)</f>
        <v>0</v>
      </c>
      <c r="AH112" s="175" t="s">
        <v>114</v>
      </c>
      <c r="AI112" s="193">
        <f>SUM(AI113:AI116,AI131:AI132)</f>
        <v>0</v>
      </c>
      <c r="AJ112" s="175" t="s">
        <v>114</v>
      </c>
      <c r="AK112" s="193">
        <f>SUM(AK113:AK116,AK131:AK132)</f>
        <v>0</v>
      </c>
      <c r="AL112" s="175" t="s">
        <v>114</v>
      </c>
      <c r="AM112" s="193">
        <f>SUM(AM113:AM116,AM131:AM132)</f>
        <v>0</v>
      </c>
      <c r="AN112" s="175" t="s">
        <v>114</v>
      </c>
      <c r="AO112" s="193">
        <f>SUM(AO113:AO116,AO131:AO132)</f>
        <v>0</v>
      </c>
      <c r="AP112" s="160"/>
      <c r="AQ112" s="179" t="str">
        <f t="shared" si="37"/>
        <v>стр.7000</v>
      </c>
      <c r="AR112" s="256" t="s">
        <v>114</v>
      </c>
      <c r="AS112" s="257">
        <f t="shared" si="38"/>
        <v>0</v>
      </c>
      <c r="AT112" s="256" t="s">
        <v>114</v>
      </c>
      <c r="AU112" s="257">
        <f t="shared" si="39"/>
        <v>0</v>
      </c>
      <c r="AV112" s="256" t="s">
        <v>114</v>
      </c>
      <c r="AW112" s="257">
        <f t="shared" si="40"/>
        <v>0</v>
      </c>
      <c r="AX112" s="256" t="s">
        <v>114</v>
      </c>
      <c r="AY112" s="257">
        <f t="shared" si="41"/>
        <v>0</v>
      </c>
    </row>
    <row r="113" spans="1:51" ht="114.75">
      <c r="A113" s="178" t="s">
        <v>317</v>
      </c>
      <c r="B113" s="183">
        <v>7010</v>
      </c>
      <c r="C113" s="183" t="s">
        <v>76</v>
      </c>
      <c r="D113" s="169">
        <f>SUM(G113,M113,Q113,S113)</f>
        <v>0</v>
      </c>
      <c r="E113" s="169">
        <f>IF(D113&lt;&gt;0,F113/D113*1000,0)</f>
        <v>0</v>
      </c>
      <c r="F113" s="169">
        <f t="shared" si="46"/>
        <v>0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69">
        <f>SUM(X113,AD113,AH113,AJ113)</f>
        <v>0</v>
      </c>
      <c r="V113" s="169">
        <f>IF(U113&lt;&gt;0,W113/U113*1000,0)</f>
        <v>0</v>
      </c>
      <c r="W113" s="169">
        <f t="shared" si="45"/>
        <v>0</v>
      </c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60"/>
      <c r="AQ113" s="179" t="str">
        <f t="shared" si="37"/>
        <v>стр.7010</v>
      </c>
      <c r="AR113" s="257">
        <f t="shared" si="38"/>
        <v>0</v>
      </c>
      <c r="AS113" s="257">
        <f t="shared" si="38"/>
        <v>0</v>
      </c>
      <c r="AT113" s="257">
        <f t="shared" si="39"/>
        <v>0</v>
      </c>
      <c r="AU113" s="257">
        <f t="shared" si="39"/>
        <v>0</v>
      </c>
      <c r="AV113" s="257">
        <f t="shared" si="40"/>
        <v>0</v>
      </c>
      <c r="AW113" s="257">
        <f t="shared" si="40"/>
        <v>0</v>
      </c>
      <c r="AX113" s="257">
        <f t="shared" si="41"/>
        <v>0</v>
      </c>
      <c r="AY113" s="257">
        <f t="shared" si="41"/>
        <v>0</v>
      </c>
    </row>
    <row r="114" spans="1:51" ht="38.25">
      <c r="A114" s="178" t="s">
        <v>352</v>
      </c>
      <c r="B114" s="183">
        <v>7020</v>
      </c>
      <c r="C114" s="183" t="s">
        <v>77</v>
      </c>
      <c r="D114" s="177" t="s">
        <v>114</v>
      </c>
      <c r="E114" s="177" t="s">
        <v>114</v>
      </c>
      <c r="F114" s="169">
        <f t="shared" si="46"/>
        <v>0</v>
      </c>
      <c r="G114" s="177" t="s">
        <v>114</v>
      </c>
      <c r="H114" s="170"/>
      <c r="I114" s="177" t="s">
        <v>114</v>
      </c>
      <c r="J114" s="170"/>
      <c r="K114" s="177" t="s">
        <v>114</v>
      </c>
      <c r="L114" s="170"/>
      <c r="M114" s="177" t="s">
        <v>114</v>
      </c>
      <c r="N114" s="170"/>
      <c r="O114" s="177" t="s">
        <v>114</v>
      </c>
      <c r="P114" s="170"/>
      <c r="Q114" s="177" t="s">
        <v>114</v>
      </c>
      <c r="R114" s="170"/>
      <c r="S114" s="177" t="s">
        <v>114</v>
      </c>
      <c r="T114" s="170"/>
      <c r="U114" s="177" t="s">
        <v>114</v>
      </c>
      <c r="V114" s="177" t="s">
        <v>114</v>
      </c>
      <c r="W114" s="169">
        <f t="shared" si="45"/>
        <v>0</v>
      </c>
      <c r="X114" s="177" t="s">
        <v>114</v>
      </c>
      <c r="Y114" s="170"/>
      <c r="Z114" s="177" t="s">
        <v>114</v>
      </c>
      <c r="AA114" s="170"/>
      <c r="AB114" s="177" t="s">
        <v>114</v>
      </c>
      <c r="AC114" s="170"/>
      <c r="AD114" s="177" t="s">
        <v>114</v>
      </c>
      <c r="AE114" s="170"/>
      <c r="AF114" s="177" t="s">
        <v>114</v>
      </c>
      <c r="AG114" s="170"/>
      <c r="AH114" s="177" t="s">
        <v>114</v>
      </c>
      <c r="AI114" s="170"/>
      <c r="AJ114" s="177" t="s">
        <v>114</v>
      </c>
      <c r="AK114" s="170"/>
      <c r="AL114" s="177" t="s">
        <v>114</v>
      </c>
      <c r="AM114" s="170"/>
      <c r="AN114" s="177" t="s">
        <v>114</v>
      </c>
      <c r="AO114" s="170"/>
      <c r="AP114" s="160"/>
      <c r="AQ114" s="179" t="str">
        <f t="shared" si="37"/>
        <v>стр.7020</v>
      </c>
      <c r="AR114" s="256" t="s">
        <v>114</v>
      </c>
      <c r="AS114" s="257">
        <f t="shared" si="38"/>
        <v>0</v>
      </c>
      <c r="AT114" s="256" t="s">
        <v>114</v>
      </c>
      <c r="AU114" s="257">
        <f t="shared" si="39"/>
        <v>0</v>
      </c>
      <c r="AV114" s="256" t="s">
        <v>114</v>
      </c>
      <c r="AW114" s="257">
        <f t="shared" si="40"/>
        <v>0</v>
      </c>
      <c r="AX114" s="256" t="s">
        <v>114</v>
      </c>
      <c r="AY114" s="257">
        <f t="shared" si="41"/>
        <v>0</v>
      </c>
    </row>
    <row r="115" spans="1:51" ht="12.75">
      <c r="A115" s="178" t="s">
        <v>336</v>
      </c>
      <c r="B115" s="191">
        <v>7030</v>
      </c>
      <c r="C115" s="183" t="s">
        <v>76</v>
      </c>
      <c r="D115" s="169">
        <f aca="true" t="shared" si="47" ref="D115:D132">SUM(G115,M115,Q115,S115)</f>
        <v>0</v>
      </c>
      <c r="E115" s="169">
        <f aca="true" t="shared" si="48" ref="E115:E132">IF(D115&lt;&gt;0,F115/D115*1000,0)</f>
        <v>0</v>
      </c>
      <c r="F115" s="169">
        <f t="shared" si="46"/>
        <v>0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69">
        <f aca="true" t="shared" si="49" ref="U115:U132">SUM(X115,AD115,AH115,AJ115)</f>
        <v>0</v>
      </c>
      <c r="V115" s="169">
        <f aca="true" t="shared" si="50" ref="V115:V132">IF(U115&lt;&gt;0,W115/U115*1000,0)</f>
        <v>0</v>
      </c>
      <c r="W115" s="169">
        <f t="shared" si="45"/>
        <v>0</v>
      </c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60"/>
      <c r="AQ115" s="179" t="str">
        <f t="shared" si="37"/>
        <v>стр.7030</v>
      </c>
      <c r="AR115" s="257">
        <f t="shared" si="38"/>
        <v>0</v>
      </c>
      <c r="AS115" s="257">
        <f t="shared" si="38"/>
        <v>0</v>
      </c>
      <c r="AT115" s="257">
        <f t="shared" si="39"/>
        <v>0</v>
      </c>
      <c r="AU115" s="257">
        <f t="shared" si="39"/>
        <v>0</v>
      </c>
      <c r="AV115" s="257">
        <f t="shared" si="40"/>
        <v>0</v>
      </c>
      <c r="AW115" s="257">
        <f t="shared" si="40"/>
        <v>0</v>
      </c>
      <c r="AX115" s="257">
        <f t="shared" si="41"/>
        <v>0</v>
      </c>
      <c r="AY115" s="257">
        <f t="shared" si="41"/>
        <v>0</v>
      </c>
    </row>
    <row r="116" spans="1:51" ht="25.5">
      <c r="A116" s="178" t="s">
        <v>337</v>
      </c>
      <c r="B116" s="191">
        <v>7040</v>
      </c>
      <c r="C116" s="183" t="s">
        <v>76</v>
      </c>
      <c r="D116" s="169">
        <f t="shared" si="47"/>
        <v>0</v>
      </c>
      <c r="E116" s="169">
        <f t="shared" si="48"/>
        <v>0</v>
      </c>
      <c r="F116" s="169">
        <f t="shared" si="46"/>
        <v>0</v>
      </c>
      <c r="G116" s="193">
        <f>SUM(G117:G122,G125:G127,G130)</f>
        <v>0</v>
      </c>
      <c r="H116" s="193">
        <f aca="true" t="shared" si="51" ref="H116:T116">SUM(H117:H122,H125:H127,H130)</f>
        <v>0</v>
      </c>
      <c r="I116" s="193">
        <f t="shared" si="51"/>
        <v>0</v>
      </c>
      <c r="J116" s="193">
        <f t="shared" si="51"/>
        <v>0</v>
      </c>
      <c r="K116" s="193">
        <f t="shared" si="51"/>
        <v>0</v>
      </c>
      <c r="L116" s="193">
        <f t="shared" si="51"/>
        <v>0</v>
      </c>
      <c r="M116" s="193">
        <f t="shared" si="51"/>
        <v>0</v>
      </c>
      <c r="N116" s="193">
        <f t="shared" si="51"/>
        <v>0</v>
      </c>
      <c r="O116" s="193">
        <f t="shared" si="51"/>
        <v>0</v>
      </c>
      <c r="P116" s="193">
        <f t="shared" si="51"/>
        <v>0</v>
      </c>
      <c r="Q116" s="193">
        <f t="shared" si="51"/>
        <v>0</v>
      </c>
      <c r="R116" s="193">
        <f t="shared" si="51"/>
        <v>0</v>
      </c>
      <c r="S116" s="193">
        <f t="shared" si="51"/>
        <v>0</v>
      </c>
      <c r="T116" s="193">
        <f t="shared" si="51"/>
        <v>0</v>
      </c>
      <c r="U116" s="169">
        <f t="shared" si="49"/>
        <v>0</v>
      </c>
      <c r="V116" s="169">
        <f t="shared" si="50"/>
        <v>0</v>
      </c>
      <c r="W116" s="169">
        <f t="shared" si="45"/>
        <v>0</v>
      </c>
      <c r="X116" s="193">
        <f aca="true" t="shared" si="52" ref="X116:AO116">SUM(X117:X122,X125:X127,X130)</f>
        <v>0</v>
      </c>
      <c r="Y116" s="193">
        <f t="shared" si="52"/>
        <v>0</v>
      </c>
      <c r="Z116" s="193">
        <f t="shared" si="52"/>
        <v>0</v>
      </c>
      <c r="AA116" s="193">
        <f t="shared" si="52"/>
        <v>0</v>
      </c>
      <c r="AB116" s="193">
        <f t="shared" si="52"/>
        <v>0</v>
      </c>
      <c r="AC116" s="193">
        <f t="shared" si="52"/>
        <v>0</v>
      </c>
      <c r="AD116" s="193">
        <f t="shared" si="52"/>
        <v>0</v>
      </c>
      <c r="AE116" s="193">
        <f t="shared" si="52"/>
        <v>0</v>
      </c>
      <c r="AF116" s="193">
        <f t="shared" si="52"/>
        <v>0</v>
      </c>
      <c r="AG116" s="193">
        <f t="shared" si="52"/>
        <v>0</v>
      </c>
      <c r="AH116" s="193">
        <f t="shared" si="52"/>
        <v>0</v>
      </c>
      <c r="AI116" s="193">
        <f t="shared" si="52"/>
        <v>0</v>
      </c>
      <c r="AJ116" s="193">
        <f t="shared" si="52"/>
        <v>0</v>
      </c>
      <c r="AK116" s="193">
        <f t="shared" si="52"/>
        <v>0</v>
      </c>
      <c r="AL116" s="193">
        <f t="shared" si="52"/>
        <v>0</v>
      </c>
      <c r="AM116" s="193">
        <f t="shared" si="52"/>
        <v>0</v>
      </c>
      <c r="AN116" s="193">
        <f t="shared" si="52"/>
        <v>0</v>
      </c>
      <c r="AO116" s="193">
        <f t="shared" si="52"/>
        <v>0</v>
      </c>
      <c r="AP116" s="160"/>
      <c r="AQ116" s="179" t="str">
        <f t="shared" si="37"/>
        <v>стр.7040</v>
      </c>
      <c r="AR116" s="257">
        <f t="shared" si="38"/>
        <v>0</v>
      </c>
      <c r="AS116" s="257">
        <f t="shared" si="38"/>
        <v>0</v>
      </c>
      <c r="AT116" s="257">
        <f t="shared" si="39"/>
        <v>0</v>
      </c>
      <c r="AU116" s="257">
        <f t="shared" si="39"/>
        <v>0</v>
      </c>
      <c r="AV116" s="257">
        <f t="shared" si="40"/>
        <v>0</v>
      </c>
      <c r="AW116" s="257">
        <f t="shared" si="40"/>
        <v>0</v>
      </c>
      <c r="AX116" s="257">
        <f t="shared" si="41"/>
        <v>0</v>
      </c>
      <c r="AY116" s="257">
        <f t="shared" si="41"/>
        <v>0</v>
      </c>
    </row>
    <row r="117" spans="1:51" ht="25.5">
      <c r="A117" s="185" t="s">
        <v>332</v>
      </c>
      <c r="B117" s="191">
        <v>7050</v>
      </c>
      <c r="C117" s="183" t="s">
        <v>76</v>
      </c>
      <c r="D117" s="169">
        <f t="shared" si="47"/>
        <v>0</v>
      </c>
      <c r="E117" s="169">
        <f t="shared" si="48"/>
        <v>0</v>
      </c>
      <c r="F117" s="169">
        <f t="shared" si="46"/>
        <v>0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69">
        <f t="shared" si="49"/>
        <v>0</v>
      </c>
      <c r="V117" s="169">
        <f t="shared" si="50"/>
        <v>0</v>
      </c>
      <c r="W117" s="169">
        <f t="shared" si="45"/>
        <v>0</v>
      </c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60"/>
      <c r="AQ117" s="179" t="str">
        <f t="shared" si="37"/>
        <v>стр.7050</v>
      </c>
      <c r="AR117" s="257">
        <f t="shared" si="38"/>
        <v>0</v>
      </c>
      <c r="AS117" s="257">
        <f t="shared" si="38"/>
        <v>0</v>
      </c>
      <c r="AT117" s="257">
        <f t="shared" si="39"/>
        <v>0</v>
      </c>
      <c r="AU117" s="257">
        <f t="shared" si="39"/>
        <v>0</v>
      </c>
      <c r="AV117" s="257">
        <f t="shared" si="40"/>
        <v>0</v>
      </c>
      <c r="AW117" s="257">
        <f t="shared" si="40"/>
        <v>0</v>
      </c>
      <c r="AX117" s="257">
        <f t="shared" si="41"/>
        <v>0</v>
      </c>
      <c r="AY117" s="257">
        <f t="shared" si="41"/>
        <v>0</v>
      </c>
    </row>
    <row r="118" spans="1:51" ht="12.75">
      <c r="A118" s="185" t="s">
        <v>330</v>
      </c>
      <c r="B118" s="191">
        <v>7060</v>
      </c>
      <c r="C118" s="183" t="s">
        <v>76</v>
      </c>
      <c r="D118" s="169">
        <f t="shared" si="47"/>
        <v>0</v>
      </c>
      <c r="E118" s="169">
        <f t="shared" si="48"/>
        <v>0</v>
      </c>
      <c r="F118" s="169">
        <f t="shared" si="46"/>
        <v>0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69">
        <f t="shared" si="49"/>
        <v>0</v>
      </c>
      <c r="V118" s="169">
        <f t="shared" si="50"/>
        <v>0</v>
      </c>
      <c r="W118" s="169">
        <f t="shared" si="45"/>
        <v>0</v>
      </c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60"/>
      <c r="AQ118" s="179" t="str">
        <f t="shared" si="37"/>
        <v>стр.7060</v>
      </c>
      <c r="AR118" s="257">
        <f t="shared" si="38"/>
        <v>0</v>
      </c>
      <c r="AS118" s="257">
        <f t="shared" si="38"/>
        <v>0</v>
      </c>
      <c r="AT118" s="257">
        <f t="shared" si="39"/>
        <v>0</v>
      </c>
      <c r="AU118" s="257">
        <f t="shared" si="39"/>
        <v>0</v>
      </c>
      <c r="AV118" s="257">
        <f t="shared" si="40"/>
        <v>0</v>
      </c>
      <c r="AW118" s="257">
        <f t="shared" si="40"/>
        <v>0</v>
      </c>
      <c r="AX118" s="257">
        <f t="shared" si="41"/>
        <v>0</v>
      </c>
      <c r="AY118" s="257">
        <f t="shared" si="41"/>
        <v>0</v>
      </c>
    </row>
    <row r="119" spans="1:51" ht="12.75">
      <c r="A119" s="185" t="s">
        <v>331</v>
      </c>
      <c r="B119" s="191">
        <v>7070</v>
      </c>
      <c r="C119" s="183" t="s">
        <v>76</v>
      </c>
      <c r="D119" s="169">
        <f t="shared" si="47"/>
        <v>0</v>
      </c>
      <c r="E119" s="169">
        <f t="shared" si="48"/>
        <v>0</v>
      </c>
      <c r="F119" s="169">
        <f t="shared" si="46"/>
        <v>0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69">
        <f t="shared" si="49"/>
        <v>0</v>
      </c>
      <c r="V119" s="169">
        <f t="shared" si="50"/>
        <v>0</v>
      </c>
      <c r="W119" s="169">
        <f t="shared" si="45"/>
        <v>0</v>
      </c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60"/>
      <c r="AQ119" s="179" t="str">
        <f t="shared" si="37"/>
        <v>стр.7070</v>
      </c>
      <c r="AR119" s="257">
        <f t="shared" si="38"/>
        <v>0</v>
      </c>
      <c r="AS119" s="257">
        <f t="shared" si="38"/>
        <v>0</v>
      </c>
      <c r="AT119" s="257">
        <f t="shared" si="39"/>
        <v>0</v>
      </c>
      <c r="AU119" s="257">
        <f t="shared" si="39"/>
        <v>0</v>
      </c>
      <c r="AV119" s="257">
        <f t="shared" si="40"/>
        <v>0</v>
      </c>
      <c r="AW119" s="257">
        <f t="shared" si="40"/>
        <v>0</v>
      </c>
      <c r="AX119" s="257">
        <f t="shared" si="41"/>
        <v>0</v>
      </c>
      <c r="AY119" s="257">
        <f t="shared" si="41"/>
        <v>0</v>
      </c>
    </row>
    <row r="120" spans="1:51" ht="25.5">
      <c r="A120" s="178" t="s">
        <v>333</v>
      </c>
      <c r="B120" s="191">
        <v>7080</v>
      </c>
      <c r="C120" s="183" t="s">
        <v>76</v>
      </c>
      <c r="D120" s="169">
        <f t="shared" si="47"/>
        <v>0</v>
      </c>
      <c r="E120" s="169">
        <f t="shared" si="48"/>
        <v>0</v>
      </c>
      <c r="F120" s="169">
        <f t="shared" si="46"/>
        <v>0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69">
        <f t="shared" si="49"/>
        <v>0</v>
      </c>
      <c r="V120" s="169">
        <f t="shared" si="50"/>
        <v>0</v>
      </c>
      <c r="W120" s="169">
        <f t="shared" si="45"/>
        <v>0</v>
      </c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60"/>
      <c r="AQ120" s="179" t="str">
        <f t="shared" si="37"/>
        <v>стр.7080</v>
      </c>
      <c r="AR120" s="257">
        <f t="shared" si="38"/>
        <v>0</v>
      </c>
      <c r="AS120" s="257">
        <f t="shared" si="38"/>
        <v>0</v>
      </c>
      <c r="AT120" s="257">
        <f t="shared" si="39"/>
        <v>0</v>
      </c>
      <c r="AU120" s="257">
        <f t="shared" si="39"/>
        <v>0</v>
      </c>
      <c r="AV120" s="257">
        <f t="shared" si="40"/>
        <v>0</v>
      </c>
      <c r="AW120" s="257">
        <f t="shared" si="40"/>
        <v>0</v>
      </c>
      <c r="AX120" s="257">
        <f t="shared" si="41"/>
        <v>0</v>
      </c>
      <c r="AY120" s="257">
        <f t="shared" si="41"/>
        <v>0</v>
      </c>
    </row>
    <row r="121" spans="1:51" ht="12.75">
      <c r="A121" s="178" t="s">
        <v>330</v>
      </c>
      <c r="B121" s="191">
        <v>7090</v>
      </c>
      <c r="C121" s="183" t="s">
        <v>76</v>
      </c>
      <c r="D121" s="169">
        <f t="shared" si="47"/>
        <v>0</v>
      </c>
      <c r="E121" s="169">
        <f t="shared" si="48"/>
        <v>0</v>
      </c>
      <c r="F121" s="169">
        <f t="shared" si="46"/>
        <v>0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69">
        <f t="shared" si="49"/>
        <v>0</v>
      </c>
      <c r="V121" s="169">
        <f t="shared" si="50"/>
        <v>0</v>
      </c>
      <c r="W121" s="169">
        <f t="shared" si="45"/>
        <v>0</v>
      </c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60"/>
      <c r="AQ121" s="179" t="str">
        <f t="shared" si="37"/>
        <v>стр.7090</v>
      </c>
      <c r="AR121" s="257">
        <f t="shared" si="38"/>
        <v>0</v>
      </c>
      <c r="AS121" s="257">
        <f t="shared" si="38"/>
        <v>0</v>
      </c>
      <c r="AT121" s="257">
        <f t="shared" si="39"/>
        <v>0</v>
      </c>
      <c r="AU121" s="257">
        <f t="shared" si="39"/>
        <v>0</v>
      </c>
      <c r="AV121" s="257">
        <f t="shared" si="40"/>
        <v>0</v>
      </c>
      <c r="AW121" s="257">
        <f t="shared" si="40"/>
        <v>0</v>
      </c>
      <c r="AX121" s="257">
        <f t="shared" si="41"/>
        <v>0</v>
      </c>
      <c r="AY121" s="257">
        <f t="shared" si="41"/>
        <v>0</v>
      </c>
    </row>
    <row r="122" spans="1:51" ht="25.5">
      <c r="A122" s="178" t="s">
        <v>380</v>
      </c>
      <c r="B122" s="191">
        <v>7100</v>
      </c>
      <c r="C122" s="183" t="s">
        <v>76</v>
      </c>
      <c r="D122" s="169">
        <f aca="true" t="shared" si="53" ref="D122:D127">SUM(G122,M122,Q122,S122)</f>
        <v>0</v>
      </c>
      <c r="E122" s="169">
        <f aca="true" t="shared" si="54" ref="E122:E127">IF(D122&lt;&gt;0,F122/D122*1000,0)</f>
        <v>0</v>
      </c>
      <c r="F122" s="169">
        <f aca="true" t="shared" si="55" ref="F122:F127">SUM(H122,N122,R122,T122)</f>
        <v>0</v>
      </c>
      <c r="G122" s="193">
        <f>SUM(G123:G124)</f>
        <v>0</v>
      </c>
      <c r="H122" s="193">
        <f aca="true" t="shared" si="56" ref="H122:T122">SUM(H123:H124)</f>
        <v>0</v>
      </c>
      <c r="I122" s="193">
        <f t="shared" si="56"/>
        <v>0</v>
      </c>
      <c r="J122" s="193">
        <f t="shared" si="56"/>
        <v>0</v>
      </c>
      <c r="K122" s="193">
        <f t="shared" si="56"/>
        <v>0</v>
      </c>
      <c r="L122" s="193">
        <f t="shared" si="56"/>
        <v>0</v>
      </c>
      <c r="M122" s="193">
        <f t="shared" si="56"/>
        <v>0</v>
      </c>
      <c r="N122" s="193">
        <f t="shared" si="56"/>
        <v>0</v>
      </c>
      <c r="O122" s="193">
        <f t="shared" si="56"/>
        <v>0</v>
      </c>
      <c r="P122" s="193">
        <f t="shared" si="56"/>
        <v>0</v>
      </c>
      <c r="Q122" s="193">
        <f t="shared" si="56"/>
        <v>0</v>
      </c>
      <c r="R122" s="193">
        <f t="shared" si="56"/>
        <v>0</v>
      </c>
      <c r="S122" s="193">
        <f t="shared" si="56"/>
        <v>0</v>
      </c>
      <c r="T122" s="193">
        <f t="shared" si="56"/>
        <v>0</v>
      </c>
      <c r="U122" s="169">
        <f aca="true" t="shared" si="57" ref="U122:U127">SUM(X122,AD122,AH122,AJ122)</f>
        <v>0</v>
      </c>
      <c r="V122" s="169">
        <f aca="true" t="shared" si="58" ref="V122:V127">IF(U122&lt;&gt;0,W122/U122*1000,0)</f>
        <v>0</v>
      </c>
      <c r="W122" s="169">
        <f aca="true" t="shared" si="59" ref="W122:W127">SUM(Y122,AE122,AI122,AK122)</f>
        <v>0</v>
      </c>
      <c r="X122" s="193">
        <f aca="true" t="shared" si="60" ref="X122:AO122">SUM(X123:X124)</f>
        <v>0</v>
      </c>
      <c r="Y122" s="193">
        <f t="shared" si="60"/>
        <v>0</v>
      </c>
      <c r="Z122" s="193">
        <f t="shared" si="60"/>
        <v>0</v>
      </c>
      <c r="AA122" s="193">
        <f t="shared" si="60"/>
        <v>0</v>
      </c>
      <c r="AB122" s="193">
        <f t="shared" si="60"/>
        <v>0</v>
      </c>
      <c r="AC122" s="193">
        <f t="shared" si="60"/>
        <v>0</v>
      </c>
      <c r="AD122" s="193">
        <f t="shared" si="60"/>
        <v>0</v>
      </c>
      <c r="AE122" s="193">
        <f t="shared" si="60"/>
        <v>0</v>
      </c>
      <c r="AF122" s="193">
        <f t="shared" si="60"/>
        <v>0</v>
      </c>
      <c r="AG122" s="193">
        <f t="shared" si="60"/>
        <v>0</v>
      </c>
      <c r="AH122" s="193">
        <f t="shared" si="60"/>
        <v>0</v>
      </c>
      <c r="AI122" s="193">
        <f t="shared" si="60"/>
        <v>0</v>
      </c>
      <c r="AJ122" s="193">
        <f t="shared" si="60"/>
        <v>0</v>
      </c>
      <c r="AK122" s="193">
        <f t="shared" si="60"/>
        <v>0</v>
      </c>
      <c r="AL122" s="193">
        <f t="shared" si="60"/>
        <v>0</v>
      </c>
      <c r="AM122" s="193">
        <f t="shared" si="60"/>
        <v>0</v>
      </c>
      <c r="AN122" s="193">
        <f t="shared" si="60"/>
        <v>0</v>
      </c>
      <c r="AO122" s="193">
        <f t="shared" si="60"/>
        <v>0</v>
      </c>
      <c r="AP122" s="160"/>
      <c r="AQ122" s="179" t="str">
        <f t="shared" si="37"/>
        <v>стр.7100</v>
      </c>
      <c r="AR122" s="257">
        <f t="shared" si="38"/>
        <v>0</v>
      </c>
      <c r="AS122" s="257">
        <f t="shared" si="38"/>
        <v>0</v>
      </c>
      <c r="AT122" s="257">
        <f t="shared" si="39"/>
        <v>0</v>
      </c>
      <c r="AU122" s="257">
        <f t="shared" si="39"/>
        <v>0</v>
      </c>
      <c r="AV122" s="257">
        <f t="shared" si="40"/>
        <v>0</v>
      </c>
      <c r="AW122" s="257">
        <f t="shared" si="40"/>
        <v>0</v>
      </c>
      <c r="AX122" s="257">
        <f t="shared" si="41"/>
        <v>0</v>
      </c>
      <c r="AY122" s="257">
        <f t="shared" si="41"/>
        <v>0</v>
      </c>
    </row>
    <row r="123" spans="1:51" ht="25.5">
      <c r="A123" s="242" t="s">
        <v>381</v>
      </c>
      <c r="B123" s="191">
        <v>7110</v>
      </c>
      <c r="C123" s="183" t="s">
        <v>76</v>
      </c>
      <c r="D123" s="169">
        <f t="shared" si="53"/>
        <v>0</v>
      </c>
      <c r="E123" s="169">
        <f t="shared" si="54"/>
        <v>0</v>
      </c>
      <c r="F123" s="169">
        <f t="shared" si="55"/>
        <v>0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69">
        <f t="shared" si="57"/>
        <v>0</v>
      </c>
      <c r="V123" s="169">
        <f t="shared" si="58"/>
        <v>0</v>
      </c>
      <c r="W123" s="169">
        <f t="shared" si="59"/>
        <v>0</v>
      </c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60"/>
      <c r="AQ123" s="179" t="str">
        <f t="shared" si="37"/>
        <v>стр.7110</v>
      </c>
      <c r="AR123" s="257">
        <f t="shared" si="38"/>
        <v>0</v>
      </c>
      <c r="AS123" s="257">
        <f t="shared" si="38"/>
        <v>0</v>
      </c>
      <c r="AT123" s="257">
        <f t="shared" si="39"/>
        <v>0</v>
      </c>
      <c r="AU123" s="257">
        <f t="shared" si="39"/>
        <v>0</v>
      </c>
      <c r="AV123" s="257">
        <f t="shared" si="40"/>
        <v>0</v>
      </c>
      <c r="AW123" s="257">
        <f t="shared" si="40"/>
        <v>0</v>
      </c>
      <c r="AX123" s="257">
        <f t="shared" si="41"/>
        <v>0</v>
      </c>
      <c r="AY123" s="257">
        <f t="shared" si="41"/>
        <v>0</v>
      </c>
    </row>
    <row r="124" spans="1:51" ht="25.5">
      <c r="A124" s="243" t="s">
        <v>188</v>
      </c>
      <c r="B124" s="191">
        <v>7120</v>
      </c>
      <c r="C124" s="183" t="s">
        <v>76</v>
      </c>
      <c r="D124" s="169">
        <f t="shared" si="53"/>
        <v>0</v>
      </c>
      <c r="E124" s="169">
        <f t="shared" si="54"/>
        <v>0</v>
      </c>
      <c r="F124" s="169">
        <f t="shared" si="55"/>
        <v>0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69">
        <f t="shared" si="57"/>
        <v>0</v>
      </c>
      <c r="V124" s="169">
        <f t="shared" si="58"/>
        <v>0</v>
      </c>
      <c r="W124" s="169">
        <f t="shared" si="59"/>
        <v>0</v>
      </c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60"/>
      <c r="AQ124" s="179" t="str">
        <f t="shared" si="37"/>
        <v>стр.7120</v>
      </c>
      <c r="AR124" s="257">
        <f t="shared" si="38"/>
        <v>0</v>
      </c>
      <c r="AS124" s="257">
        <f t="shared" si="38"/>
        <v>0</v>
      </c>
      <c r="AT124" s="257">
        <f t="shared" si="39"/>
        <v>0</v>
      </c>
      <c r="AU124" s="257">
        <f t="shared" si="39"/>
        <v>0</v>
      </c>
      <c r="AV124" s="257">
        <f t="shared" si="40"/>
        <v>0</v>
      </c>
      <c r="AW124" s="257">
        <f t="shared" si="40"/>
        <v>0</v>
      </c>
      <c r="AX124" s="257">
        <f t="shared" si="41"/>
        <v>0</v>
      </c>
      <c r="AY124" s="257">
        <f t="shared" si="41"/>
        <v>0</v>
      </c>
    </row>
    <row r="125" spans="1:51" ht="25.5">
      <c r="A125" s="178" t="s">
        <v>334</v>
      </c>
      <c r="B125" s="191">
        <v>7130</v>
      </c>
      <c r="C125" s="183" t="s">
        <v>76</v>
      </c>
      <c r="D125" s="169">
        <f t="shared" si="53"/>
        <v>0</v>
      </c>
      <c r="E125" s="169">
        <f t="shared" si="54"/>
        <v>0</v>
      </c>
      <c r="F125" s="169">
        <f t="shared" si="55"/>
        <v>0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69">
        <f t="shared" si="57"/>
        <v>0</v>
      </c>
      <c r="V125" s="169">
        <f t="shared" si="58"/>
        <v>0</v>
      </c>
      <c r="W125" s="169">
        <f t="shared" si="59"/>
        <v>0</v>
      </c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60"/>
      <c r="AQ125" s="179" t="str">
        <f t="shared" si="37"/>
        <v>стр.7130</v>
      </c>
      <c r="AR125" s="257">
        <f t="shared" si="38"/>
        <v>0</v>
      </c>
      <c r="AS125" s="257">
        <f t="shared" si="38"/>
        <v>0</v>
      </c>
      <c r="AT125" s="257">
        <f t="shared" si="39"/>
        <v>0</v>
      </c>
      <c r="AU125" s="257">
        <f t="shared" si="39"/>
        <v>0</v>
      </c>
      <c r="AV125" s="257">
        <f t="shared" si="40"/>
        <v>0</v>
      </c>
      <c r="AW125" s="257">
        <f t="shared" si="40"/>
        <v>0</v>
      </c>
      <c r="AX125" s="257">
        <f t="shared" si="41"/>
        <v>0</v>
      </c>
      <c r="AY125" s="257">
        <f t="shared" si="41"/>
        <v>0</v>
      </c>
    </row>
    <row r="126" spans="1:51" ht="12.75">
      <c r="A126" s="178" t="s">
        <v>330</v>
      </c>
      <c r="B126" s="191">
        <v>7140</v>
      </c>
      <c r="C126" s="183" t="s">
        <v>76</v>
      </c>
      <c r="D126" s="169">
        <f t="shared" si="53"/>
        <v>0</v>
      </c>
      <c r="E126" s="169">
        <f t="shared" si="54"/>
        <v>0</v>
      </c>
      <c r="F126" s="169">
        <f t="shared" si="55"/>
        <v>0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69">
        <f t="shared" si="57"/>
        <v>0</v>
      </c>
      <c r="V126" s="169">
        <f t="shared" si="58"/>
        <v>0</v>
      </c>
      <c r="W126" s="169">
        <f t="shared" si="59"/>
        <v>0</v>
      </c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60"/>
      <c r="AQ126" s="179" t="str">
        <f t="shared" si="37"/>
        <v>стр.7140</v>
      </c>
      <c r="AR126" s="257">
        <f t="shared" si="38"/>
        <v>0</v>
      </c>
      <c r="AS126" s="257">
        <f t="shared" si="38"/>
        <v>0</v>
      </c>
      <c r="AT126" s="257">
        <f t="shared" si="39"/>
        <v>0</v>
      </c>
      <c r="AU126" s="257">
        <f t="shared" si="39"/>
        <v>0</v>
      </c>
      <c r="AV126" s="257">
        <f t="shared" si="40"/>
        <v>0</v>
      </c>
      <c r="AW126" s="257">
        <f t="shared" si="40"/>
        <v>0</v>
      </c>
      <c r="AX126" s="257">
        <f t="shared" si="41"/>
        <v>0</v>
      </c>
      <c r="AY126" s="257">
        <f t="shared" si="41"/>
        <v>0</v>
      </c>
    </row>
    <row r="127" spans="1:51" ht="25.5">
      <c r="A127" s="178" t="s">
        <v>380</v>
      </c>
      <c r="B127" s="191">
        <v>7150</v>
      </c>
      <c r="C127" s="183" t="s">
        <v>76</v>
      </c>
      <c r="D127" s="169">
        <f t="shared" si="53"/>
        <v>0</v>
      </c>
      <c r="E127" s="169">
        <f t="shared" si="54"/>
        <v>0</v>
      </c>
      <c r="F127" s="169">
        <f t="shared" si="55"/>
        <v>0</v>
      </c>
      <c r="G127" s="193">
        <f aca="true" t="shared" si="61" ref="G127:T127">SUM(G128:G129)</f>
        <v>0</v>
      </c>
      <c r="H127" s="193">
        <f t="shared" si="61"/>
        <v>0</v>
      </c>
      <c r="I127" s="193">
        <f t="shared" si="61"/>
        <v>0</v>
      </c>
      <c r="J127" s="193">
        <f t="shared" si="61"/>
        <v>0</v>
      </c>
      <c r="K127" s="193">
        <f t="shared" si="61"/>
        <v>0</v>
      </c>
      <c r="L127" s="193">
        <f t="shared" si="61"/>
        <v>0</v>
      </c>
      <c r="M127" s="193">
        <f t="shared" si="61"/>
        <v>0</v>
      </c>
      <c r="N127" s="193">
        <f t="shared" si="61"/>
        <v>0</v>
      </c>
      <c r="O127" s="193">
        <f t="shared" si="61"/>
        <v>0</v>
      </c>
      <c r="P127" s="193">
        <f t="shared" si="61"/>
        <v>0</v>
      </c>
      <c r="Q127" s="193">
        <f t="shared" si="61"/>
        <v>0</v>
      </c>
      <c r="R127" s="193">
        <f t="shared" si="61"/>
        <v>0</v>
      </c>
      <c r="S127" s="193">
        <f t="shared" si="61"/>
        <v>0</v>
      </c>
      <c r="T127" s="193">
        <f t="shared" si="61"/>
        <v>0</v>
      </c>
      <c r="U127" s="169">
        <f t="shared" si="57"/>
        <v>0</v>
      </c>
      <c r="V127" s="169">
        <f t="shared" si="58"/>
        <v>0</v>
      </c>
      <c r="W127" s="169">
        <f t="shared" si="59"/>
        <v>0</v>
      </c>
      <c r="X127" s="193">
        <f aca="true" t="shared" si="62" ref="X127:AO127">SUM(X128:X129)</f>
        <v>0</v>
      </c>
      <c r="Y127" s="193">
        <f t="shared" si="62"/>
        <v>0</v>
      </c>
      <c r="Z127" s="193">
        <f t="shared" si="62"/>
        <v>0</v>
      </c>
      <c r="AA127" s="193">
        <f t="shared" si="62"/>
        <v>0</v>
      </c>
      <c r="AB127" s="193">
        <f t="shared" si="62"/>
        <v>0</v>
      </c>
      <c r="AC127" s="193">
        <f t="shared" si="62"/>
        <v>0</v>
      </c>
      <c r="AD127" s="193">
        <f t="shared" si="62"/>
        <v>0</v>
      </c>
      <c r="AE127" s="193">
        <f t="shared" si="62"/>
        <v>0</v>
      </c>
      <c r="AF127" s="193">
        <f t="shared" si="62"/>
        <v>0</v>
      </c>
      <c r="AG127" s="193">
        <f t="shared" si="62"/>
        <v>0</v>
      </c>
      <c r="AH127" s="193">
        <f t="shared" si="62"/>
        <v>0</v>
      </c>
      <c r="AI127" s="193">
        <f t="shared" si="62"/>
        <v>0</v>
      </c>
      <c r="AJ127" s="193">
        <f t="shared" si="62"/>
        <v>0</v>
      </c>
      <c r="AK127" s="193">
        <f t="shared" si="62"/>
        <v>0</v>
      </c>
      <c r="AL127" s="193">
        <f t="shared" si="62"/>
        <v>0</v>
      </c>
      <c r="AM127" s="193">
        <f t="shared" si="62"/>
        <v>0</v>
      </c>
      <c r="AN127" s="193">
        <f t="shared" si="62"/>
        <v>0</v>
      </c>
      <c r="AO127" s="193">
        <f t="shared" si="62"/>
        <v>0</v>
      </c>
      <c r="AP127" s="160"/>
      <c r="AQ127" s="179" t="str">
        <f t="shared" si="37"/>
        <v>стр.7150</v>
      </c>
      <c r="AR127" s="257">
        <f t="shared" si="38"/>
        <v>0</v>
      </c>
      <c r="AS127" s="257">
        <f t="shared" si="38"/>
        <v>0</v>
      </c>
      <c r="AT127" s="257">
        <f t="shared" si="39"/>
        <v>0</v>
      </c>
      <c r="AU127" s="257">
        <f t="shared" si="39"/>
        <v>0</v>
      </c>
      <c r="AV127" s="257">
        <f t="shared" si="40"/>
        <v>0</v>
      </c>
      <c r="AW127" s="257">
        <f t="shared" si="40"/>
        <v>0</v>
      </c>
      <c r="AX127" s="257">
        <f t="shared" si="41"/>
        <v>0</v>
      </c>
      <c r="AY127" s="257">
        <f t="shared" si="41"/>
        <v>0</v>
      </c>
    </row>
    <row r="128" spans="1:51" ht="25.5">
      <c r="A128" s="242" t="s">
        <v>381</v>
      </c>
      <c r="B128" s="191">
        <v>7160</v>
      </c>
      <c r="C128" s="183" t="s">
        <v>76</v>
      </c>
      <c r="D128" s="169">
        <f t="shared" si="47"/>
        <v>0</v>
      </c>
      <c r="E128" s="169">
        <f t="shared" si="48"/>
        <v>0</v>
      </c>
      <c r="F128" s="169">
        <f t="shared" si="46"/>
        <v>0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69">
        <f t="shared" si="49"/>
        <v>0</v>
      </c>
      <c r="V128" s="169">
        <f t="shared" si="50"/>
        <v>0</v>
      </c>
      <c r="W128" s="169">
        <f t="shared" si="45"/>
        <v>0</v>
      </c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60"/>
      <c r="AQ128" s="179" t="str">
        <f t="shared" si="37"/>
        <v>стр.7160</v>
      </c>
      <c r="AR128" s="257">
        <f t="shared" si="38"/>
        <v>0</v>
      </c>
      <c r="AS128" s="257">
        <f t="shared" si="38"/>
        <v>0</v>
      </c>
      <c r="AT128" s="257">
        <f t="shared" si="39"/>
        <v>0</v>
      </c>
      <c r="AU128" s="257">
        <f t="shared" si="39"/>
        <v>0</v>
      </c>
      <c r="AV128" s="257">
        <f t="shared" si="40"/>
        <v>0</v>
      </c>
      <c r="AW128" s="257">
        <f t="shared" si="40"/>
        <v>0</v>
      </c>
      <c r="AX128" s="257">
        <f t="shared" si="41"/>
        <v>0</v>
      </c>
      <c r="AY128" s="257">
        <f t="shared" si="41"/>
        <v>0</v>
      </c>
    </row>
    <row r="129" spans="1:51" ht="25.5">
      <c r="A129" s="243" t="s">
        <v>188</v>
      </c>
      <c r="B129" s="191">
        <v>7170</v>
      </c>
      <c r="C129" s="183" t="s">
        <v>76</v>
      </c>
      <c r="D129" s="169">
        <f t="shared" si="47"/>
        <v>0</v>
      </c>
      <c r="E129" s="169">
        <f t="shared" si="48"/>
        <v>0</v>
      </c>
      <c r="F129" s="169">
        <f t="shared" si="46"/>
        <v>0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69">
        <f t="shared" si="49"/>
        <v>0</v>
      </c>
      <c r="V129" s="169">
        <f t="shared" si="50"/>
        <v>0</v>
      </c>
      <c r="W129" s="169">
        <f t="shared" si="45"/>
        <v>0</v>
      </c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60"/>
      <c r="AQ129" s="179" t="str">
        <f t="shared" si="37"/>
        <v>стр.7170</v>
      </c>
      <c r="AR129" s="257">
        <f t="shared" si="38"/>
        <v>0</v>
      </c>
      <c r="AS129" s="257">
        <f t="shared" si="38"/>
        <v>0</v>
      </c>
      <c r="AT129" s="257">
        <f t="shared" si="39"/>
        <v>0</v>
      </c>
      <c r="AU129" s="257">
        <f t="shared" si="39"/>
        <v>0</v>
      </c>
      <c r="AV129" s="257">
        <f t="shared" si="40"/>
        <v>0</v>
      </c>
      <c r="AW129" s="257">
        <f t="shared" si="40"/>
        <v>0</v>
      </c>
      <c r="AX129" s="257">
        <f t="shared" si="41"/>
        <v>0</v>
      </c>
      <c r="AY129" s="257">
        <f t="shared" si="41"/>
        <v>0</v>
      </c>
    </row>
    <row r="130" spans="1:51" ht="12.75">
      <c r="A130" s="178" t="s">
        <v>335</v>
      </c>
      <c r="B130" s="191">
        <v>7180</v>
      </c>
      <c r="C130" s="183" t="s">
        <v>76</v>
      </c>
      <c r="D130" s="169">
        <f>SUM(G130,M130,Q130,S130)</f>
        <v>0</v>
      </c>
      <c r="E130" s="169">
        <f>IF(D130&lt;&gt;0,F130/D130*1000,0)</f>
        <v>0</v>
      </c>
      <c r="F130" s="169">
        <f>SUM(H130,N130,R130,T130)</f>
        <v>0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69">
        <f>SUM(X130,AD130,AH130,AJ130)</f>
        <v>0</v>
      </c>
      <c r="V130" s="169">
        <f>IF(U130&lt;&gt;0,W130/U130*1000,0)</f>
        <v>0</v>
      </c>
      <c r="W130" s="169">
        <f>SUM(Y130,AE130,AI130,AK130)</f>
        <v>0</v>
      </c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60"/>
      <c r="AQ130" s="179" t="str">
        <f t="shared" si="37"/>
        <v>стр.7180</v>
      </c>
      <c r="AR130" s="257">
        <f t="shared" si="38"/>
        <v>0</v>
      </c>
      <c r="AS130" s="257">
        <f t="shared" si="38"/>
        <v>0</v>
      </c>
      <c r="AT130" s="257">
        <f t="shared" si="39"/>
        <v>0</v>
      </c>
      <c r="AU130" s="257">
        <f t="shared" si="39"/>
        <v>0</v>
      </c>
      <c r="AV130" s="257">
        <f t="shared" si="40"/>
        <v>0</v>
      </c>
      <c r="AW130" s="257">
        <f t="shared" si="40"/>
        <v>0</v>
      </c>
      <c r="AX130" s="257">
        <f t="shared" si="41"/>
        <v>0</v>
      </c>
      <c r="AY130" s="257">
        <f t="shared" si="41"/>
        <v>0</v>
      </c>
    </row>
    <row r="131" spans="1:51" ht="12.75">
      <c r="A131" s="178" t="s">
        <v>318</v>
      </c>
      <c r="B131" s="191">
        <v>7190</v>
      </c>
      <c r="C131" s="183" t="s">
        <v>76</v>
      </c>
      <c r="D131" s="169">
        <f t="shared" si="47"/>
        <v>0</v>
      </c>
      <c r="E131" s="169">
        <f t="shared" si="48"/>
        <v>0</v>
      </c>
      <c r="F131" s="169">
        <f t="shared" si="46"/>
        <v>0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69">
        <f t="shared" si="49"/>
        <v>0</v>
      </c>
      <c r="V131" s="169">
        <f t="shared" si="50"/>
        <v>0</v>
      </c>
      <c r="W131" s="169">
        <f t="shared" si="45"/>
        <v>0</v>
      </c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60"/>
      <c r="AQ131" s="179" t="str">
        <f t="shared" si="37"/>
        <v>стр.7190</v>
      </c>
      <c r="AR131" s="257">
        <f t="shared" si="38"/>
        <v>0</v>
      </c>
      <c r="AS131" s="257">
        <f t="shared" si="38"/>
        <v>0</v>
      </c>
      <c r="AT131" s="257">
        <f t="shared" si="39"/>
        <v>0</v>
      </c>
      <c r="AU131" s="257">
        <f t="shared" si="39"/>
        <v>0</v>
      </c>
      <c r="AV131" s="257">
        <f t="shared" si="40"/>
        <v>0</v>
      </c>
      <c r="AW131" s="257">
        <f t="shared" si="40"/>
        <v>0</v>
      </c>
      <c r="AX131" s="257">
        <f t="shared" si="41"/>
        <v>0</v>
      </c>
      <c r="AY131" s="257">
        <f t="shared" si="41"/>
        <v>0</v>
      </c>
    </row>
    <row r="132" spans="1:51" ht="38.25">
      <c r="A132" s="178" t="s">
        <v>358</v>
      </c>
      <c r="B132" s="191">
        <v>7200</v>
      </c>
      <c r="C132" s="183" t="s">
        <v>76</v>
      </c>
      <c r="D132" s="169">
        <f t="shared" si="47"/>
        <v>0</v>
      </c>
      <c r="E132" s="169">
        <f t="shared" si="48"/>
        <v>0</v>
      </c>
      <c r="F132" s="169">
        <f t="shared" si="46"/>
        <v>0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69">
        <f t="shared" si="49"/>
        <v>0</v>
      </c>
      <c r="V132" s="169">
        <f t="shared" si="50"/>
        <v>0</v>
      </c>
      <c r="W132" s="169">
        <f t="shared" si="45"/>
        <v>0</v>
      </c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60"/>
      <c r="AQ132" s="179" t="str">
        <f t="shared" si="37"/>
        <v>стр.7200</v>
      </c>
      <c r="AR132" s="257">
        <f t="shared" si="38"/>
        <v>0</v>
      </c>
      <c r="AS132" s="257">
        <f t="shared" si="38"/>
        <v>0</v>
      </c>
      <c r="AT132" s="257">
        <f t="shared" si="39"/>
        <v>0</v>
      </c>
      <c r="AU132" s="257">
        <f t="shared" si="39"/>
        <v>0</v>
      </c>
      <c r="AV132" s="257">
        <f t="shared" si="40"/>
        <v>0</v>
      </c>
      <c r="AW132" s="257">
        <f t="shared" si="40"/>
        <v>0</v>
      </c>
      <c r="AX132" s="257">
        <f t="shared" si="41"/>
        <v>0</v>
      </c>
      <c r="AY132" s="257">
        <f t="shared" si="41"/>
        <v>0</v>
      </c>
    </row>
    <row r="133" spans="1:51" ht="25.5">
      <c r="A133" s="192" t="s">
        <v>359</v>
      </c>
      <c r="B133" s="191">
        <v>7210</v>
      </c>
      <c r="C133" s="183" t="s">
        <v>76</v>
      </c>
      <c r="D133" s="169">
        <f>SUM(G133,M133,Q133,S133)</f>
        <v>0</v>
      </c>
      <c r="E133" s="169">
        <f>IF(D133&lt;&gt;0,F133/D133*1000,0)</f>
        <v>0</v>
      </c>
      <c r="F133" s="169">
        <f>SUM(H133,N133,R133,T133)</f>
        <v>0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69">
        <f>SUM(X133,AD133,AH133,AJ133)</f>
        <v>0</v>
      </c>
      <c r="V133" s="169">
        <f>IF(U133&lt;&gt;0,W133/U133*1000,0)</f>
        <v>0</v>
      </c>
      <c r="W133" s="169">
        <f>SUM(Y133,AE133,AI133,AK133)</f>
        <v>0</v>
      </c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60"/>
      <c r="AQ133" s="179" t="str">
        <f t="shared" si="37"/>
        <v>стр.7210</v>
      </c>
      <c r="AR133" s="257">
        <f t="shared" si="38"/>
        <v>0</v>
      </c>
      <c r="AS133" s="257">
        <f t="shared" si="38"/>
        <v>0</v>
      </c>
      <c r="AT133" s="257">
        <f t="shared" si="39"/>
        <v>0</v>
      </c>
      <c r="AU133" s="257">
        <f t="shared" si="39"/>
        <v>0</v>
      </c>
      <c r="AV133" s="257">
        <f t="shared" si="40"/>
        <v>0</v>
      </c>
      <c r="AW133" s="257">
        <f t="shared" si="40"/>
        <v>0</v>
      </c>
      <c r="AX133" s="257">
        <f t="shared" si="41"/>
        <v>0</v>
      </c>
      <c r="AY133" s="257">
        <f t="shared" si="41"/>
        <v>0</v>
      </c>
    </row>
    <row r="134" spans="1:51" ht="25.5">
      <c r="A134" s="114" t="s">
        <v>353</v>
      </c>
      <c r="B134" s="183">
        <v>8010</v>
      </c>
      <c r="C134" s="183" t="s">
        <v>76</v>
      </c>
      <c r="D134" s="169">
        <f>SUM(G134,M134,Q134,S134)</f>
        <v>0</v>
      </c>
      <c r="E134" s="169">
        <f>IF(D134&lt;&gt;0,F134/D134*1000,0)</f>
        <v>0</v>
      </c>
      <c r="F134" s="169">
        <f>SUM(H134,N134,R134,T134)</f>
        <v>0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69">
        <f>SUM(X134,AD134,AH134,AJ134)</f>
        <v>0</v>
      </c>
      <c r="V134" s="169">
        <f>IF(U134&lt;&gt;0,W134/U134*1000,0)</f>
        <v>0</v>
      </c>
      <c r="W134" s="169">
        <f>SUM(Y134,AE134,AI134,AK134)</f>
        <v>0</v>
      </c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60"/>
      <c r="AQ134" s="179" t="str">
        <f t="shared" si="37"/>
        <v>стр.8010</v>
      </c>
      <c r="AR134" s="257">
        <f t="shared" si="38"/>
        <v>0</v>
      </c>
      <c r="AS134" s="257">
        <f t="shared" si="38"/>
        <v>0</v>
      </c>
      <c r="AT134" s="257">
        <f t="shared" si="39"/>
        <v>0</v>
      </c>
      <c r="AU134" s="257">
        <f t="shared" si="39"/>
        <v>0</v>
      </c>
      <c r="AV134" s="257">
        <f t="shared" si="40"/>
        <v>0</v>
      </c>
      <c r="AW134" s="257">
        <f t="shared" si="40"/>
        <v>0</v>
      </c>
      <c r="AX134" s="257">
        <f t="shared" si="41"/>
        <v>0</v>
      </c>
      <c r="AY134" s="257">
        <f t="shared" si="41"/>
        <v>0</v>
      </c>
    </row>
    <row r="135" spans="1:51" ht="38.25">
      <c r="A135" s="208" t="s">
        <v>189</v>
      </c>
      <c r="B135" s="195">
        <v>9000</v>
      </c>
      <c r="C135" s="161" t="s">
        <v>77</v>
      </c>
      <c r="D135" s="175" t="s">
        <v>114</v>
      </c>
      <c r="E135" s="175" t="s">
        <v>114</v>
      </c>
      <c r="F135" s="174">
        <f>SUM(H135,N135,R135,T135)</f>
        <v>0</v>
      </c>
      <c r="G135" s="175" t="s">
        <v>114</v>
      </c>
      <c r="H135" s="173">
        <f>SUM(H138,H195,H199)</f>
        <v>0</v>
      </c>
      <c r="I135" s="148" t="s">
        <v>114</v>
      </c>
      <c r="J135" s="148" t="s">
        <v>114</v>
      </c>
      <c r="K135" s="148" t="s">
        <v>114</v>
      </c>
      <c r="L135" s="148" t="s">
        <v>114</v>
      </c>
      <c r="M135" s="175" t="s">
        <v>114</v>
      </c>
      <c r="N135" s="173">
        <f>SUM(N138,N195,N199)</f>
        <v>0</v>
      </c>
      <c r="O135" s="175" t="s">
        <v>114</v>
      </c>
      <c r="P135" s="173">
        <f>SUM(P138,P195,P199)</f>
        <v>0</v>
      </c>
      <c r="Q135" s="175" t="s">
        <v>114</v>
      </c>
      <c r="R135" s="173">
        <f>SUM(R138,R195,R199)</f>
        <v>0</v>
      </c>
      <c r="S135" s="175" t="s">
        <v>114</v>
      </c>
      <c r="T135" s="173">
        <f>SUM(T138,T195,T199)</f>
        <v>0</v>
      </c>
      <c r="U135" s="175" t="s">
        <v>114</v>
      </c>
      <c r="V135" s="175" t="s">
        <v>114</v>
      </c>
      <c r="W135" s="174">
        <f>SUM(Y135,AE135,AI135,AK135)</f>
        <v>0</v>
      </c>
      <c r="X135" s="175" t="s">
        <v>114</v>
      </c>
      <c r="Y135" s="173">
        <f>SUM(Y138,Y195,Y199)</f>
        <v>0</v>
      </c>
      <c r="Z135" s="148" t="s">
        <v>114</v>
      </c>
      <c r="AA135" s="148" t="s">
        <v>114</v>
      </c>
      <c r="AB135" s="148" t="s">
        <v>114</v>
      </c>
      <c r="AC135" s="148" t="s">
        <v>114</v>
      </c>
      <c r="AD135" s="175" t="s">
        <v>114</v>
      </c>
      <c r="AE135" s="173">
        <f>SUM(AE138,AE195,AE199)</f>
        <v>0</v>
      </c>
      <c r="AF135" s="175" t="s">
        <v>114</v>
      </c>
      <c r="AG135" s="173">
        <f>SUM(AG138,AG195,AG199)</f>
        <v>0</v>
      </c>
      <c r="AH135" s="175" t="s">
        <v>114</v>
      </c>
      <c r="AI135" s="173">
        <f>SUM(AI138,AI195,AI199)</f>
        <v>0</v>
      </c>
      <c r="AJ135" s="175" t="s">
        <v>114</v>
      </c>
      <c r="AK135" s="173">
        <f>SUM(AK138,AK195,AK199)</f>
        <v>0</v>
      </c>
      <c r="AL135" s="175" t="s">
        <v>114</v>
      </c>
      <c r="AM135" s="173">
        <f>SUM(AM138,AM195,AM199)</f>
        <v>0</v>
      </c>
      <c r="AN135" s="175" t="s">
        <v>114</v>
      </c>
      <c r="AO135" s="173">
        <f>SUM(AO138,AO195,AO199)</f>
        <v>0</v>
      </c>
      <c r="AP135" s="160"/>
      <c r="AQ135" s="179" t="str">
        <f t="shared" si="37"/>
        <v>стр.9000</v>
      </c>
      <c r="AR135" s="256" t="s">
        <v>114</v>
      </c>
      <c r="AS135" s="256" t="s">
        <v>114</v>
      </c>
      <c r="AT135" s="256" t="s">
        <v>114</v>
      </c>
      <c r="AU135" s="257">
        <f t="shared" si="39"/>
        <v>0</v>
      </c>
      <c r="AV135" s="256" t="s">
        <v>114</v>
      </c>
      <c r="AW135" s="256" t="s">
        <v>114</v>
      </c>
      <c r="AX135" s="256" t="s">
        <v>114</v>
      </c>
      <c r="AY135" s="257">
        <f t="shared" si="41"/>
        <v>0</v>
      </c>
    </row>
    <row r="136" spans="1:51" ht="38.25">
      <c r="A136" s="208" t="s">
        <v>126</v>
      </c>
      <c r="B136" s="161">
        <v>9010</v>
      </c>
      <c r="C136" s="161" t="s">
        <v>127</v>
      </c>
      <c r="D136" s="209">
        <f>IF(D137=0,0,(D139+D158)/D137*100)</f>
        <v>0</v>
      </c>
      <c r="E136" s="130" t="s">
        <v>114</v>
      </c>
      <c r="F136" s="130" t="s">
        <v>114</v>
      </c>
      <c r="G136" s="209">
        <f>IF(G137=0,0,(G139+G158)/G137*100)</f>
        <v>0</v>
      </c>
      <c r="H136" s="130" t="s">
        <v>114</v>
      </c>
      <c r="I136" s="228" t="s">
        <v>114</v>
      </c>
      <c r="J136" s="228" t="s">
        <v>114</v>
      </c>
      <c r="K136" s="228" t="s">
        <v>114</v>
      </c>
      <c r="L136" s="228" t="s">
        <v>114</v>
      </c>
      <c r="M136" s="209">
        <f>IF(M137=0,0,(M139+M158)/M137*100)</f>
        <v>0</v>
      </c>
      <c r="N136" s="130" t="s">
        <v>114</v>
      </c>
      <c r="O136" s="209">
        <f>IF(O137=0,0,(O139+O158)/O137*100)</f>
        <v>0</v>
      </c>
      <c r="P136" s="130" t="s">
        <v>114</v>
      </c>
      <c r="Q136" s="209">
        <f>IF(Q137=0,0,(Q139+Q158)/Q137*100)</f>
        <v>0</v>
      </c>
      <c r="R136" s="130" t="s">
        <v>114</v>
      </c>
      <c r="S136" s="209">
        <f>IF(S137=0,0,(S139+S158)/S137*100)</f>
        <v>0</v>
      </c>
      <c r="T136" s="130" t="s">
        <v>114</v>
      </c>
      <c r="U136" s="209">
        <f>IF(U137=0,0,(U139+U158)/U137*100)</f>
        <v>0</v>
      </c>
      <c r="V136" s="130" t="s">
        <v>114</v>
      </c>
      <c r="W136" s="130" t="s">
        <v>114</v>
      </c>
      <c r="X136" s="209">
        <f>IF(X137=0,0,(X139+X158)/X137*100)</f>
        <v>0</v>
      </c>
      <c r="Y136" s="130" t="s">
        <v>114</v>
      </c>
      <c r="Z136" s="228" t="s">
        <v>114</v>
      </c>
      <c r="AA136" s="228" t="s">
        <v>114</v>
      </c>
      <c r="AB136" s="228" t="s">
        <v>114</v>
      </c>
      <c r="AC136" s="228" t="s">
        <v>114</v>
      </c>
      <c r="AD136" s="209">
        <f>IF(AD137=0,0,(AD139+AD158)/AD137*100)</f>
        <v>0</v>
      </c>
      <c r="AE136" s="130" t="s">
        <v>114</v>
      </c>
      <c r="AF136" s="209">
        <f>IF(AF137=0,0,(AF139+AF158)/AF137*100)</f>
        <v>0</v>
      </c>
      <c r="AG136" s="130" t="s">
        <v>114</v>
      </c>
      <c r="AH136" s="209">
        <f>IF(AH137=0,0,(AH139+AH158)/AH137*100)</f>
        <v>0</v>
      </c>
      <c r="AI136" s="130" t="s">
        <v>114</v>
      </c>
      <c r="AJ136" s="209">
        <f>IF(AJ137=0,0,(AJ139+AJ158)/AJ137*100)</f>
        <v>0</v>
      </c>
      <c r="AK136" s="130" t="s">
        <v>114</v>
      </c>
      <c r="AL136" s="209">
        <f>IF(AL137=0,0,(AL139+AL158)/AL137*100)</f>
        <v>0</v>
      </c>
      <c r="AM136" s="130" t="s">
        <v>114</v>
      </c>
      <c r="AN136" s="209">
        <f>IF(AN137=0,0,(AN139+AN158)/AN137*100)</f>
        <v>0</v>
      </c>
      <c r="AO136" s="130" t="s">
        <v>114</v>
      </c>
      <c r="AP136" s="160"/>
      <c r="AQ136" s="179" t="str">
        <f t="shared" si="37"/>
        <v>стр.9010</v>
      </c>
      <c r="AR136" s="256" t="s">
        <v>114</v>
      </c>
      <c r="AS136" s="256" t="s">
        <v>114</v>
      </c>
      <c r="AT136" s="257">
        <f t="shared" si="39"/>
        <v>0</v>
      </c>
      <c r="AU136" s="256" t="s">
        <v>114</v>
      </c>
      <c r="AV136" s="256" t="s">
        <v>114</v>
      </c>
      <c r="AW136" s="256" t="s">
        <v>114</v>
      </c>
      <c r="AX136" s="257">
        <f t="shared" si="41"/>
        <v>0</v>
      </c>
      <c r="AY136" s="256" t="s">
        <v>114</v>
      </c>
    </row>
    <row r="137" spans="1:51" ht="25.5">
      <c r="A137" s="210" t="s">
        <v>389</v>
      </c>
      <c r="B137" s="183">
        <v>9020</v>
      </c>
      <c r="C137" s="183" t="s">
        <v>76</v>
      </c>
      <c r="D137" s="169">
        <f>SUM(G137,M137,Q137,S137)</f>
        <v>0</v>
      </c>
      <c r="E137" s="228" t="s">
        <v>114</v>
      </c>
      <c r="F137" s="228" t="s">
        <v>114</v>
      </c>
      <c r="G137" s="170"/>
      <c r="H137" s="228" t="s">
        <v>114</v>
      </c>
      <c r="I137" s="228" t="s">
        <v>114</v>
      </c>
      <c r="J137" s="228" t="s">
        <v>114</v>
      </c>
      <c r="K137" s="228" t="s">
        <v>114</v>
      </c>
      <c r="L137" s="228" t="s">
        <v>114</v>
      </c>
      <c r="M137" s="170"/>
      <c r="N137" s="228" t="s">
        <v>114</v>
      </c>
      <c r="O137" s="170"/>
      <c r="P137" s="228" t="s">
        <v>114</v>
      </c>
      <c r="Q137" s="170"/>
      <c r="R137" s="228" t="s">
        <v>114</v>
      </c>
      <c r="S137" s="170"/>
      <c r="T137" s="228" t="s">
        <v>114</v>
      </c>
      <c r="U137" s="169">
        <f>SUM(X137,AD137,AH137,AJ137)</f>
        <v>0</v>
      </c>
      <c r="V137" s="228" t="s">
        <v>114</v>
      </c>
      <c r="W137" s="228" t="s">
        <v>114</v>
      </c>
      <c r="X137" s="170"/>
      <c r="Y137" s="228" t="s">
        <v>114</v>
      </c>
      <c r="Z137" s="228" t="s">
        <v>114</v>
      </c>
      <c r="AA137" s="228" t="s">
        <v>114</v>
      </c>
      <c r="AB137" s="228" t="s">
        <v>114</v>
      </c>
      <c r="AC137" s="228" t="s">
        <v>114</v>
      </c>
      <c r="AD137" s="170"/>
      <c r="AE137" s="228" t="s">
        <v>114</v>
      </c>
      <c r="AF137" s="170"/>
      <c r="AG137" s="228" t="s">
        <v>114</v>
      </c>
      <c r="AH137" s="170"/>
      <c r="AI137" s="228" t="s">
        <v>114</v>
      </c>
      <c r="AJ137" s="170"/>
      <c r="AK137" s="228" t="s">
        <v>114</v>
      </c>
      <c r="AL137" s="170"/>
      <c r="AM137" s="228" t="s">
        <v>114</v>
      </c>
      <c r="AN137" s="170"/>
      <c r="AO137" s="228" t="s">
        <v>114</v>
      </c>
      <c r="AP137" s="160"/>
      <c r="AQ137" s="179" t="str">
        <f t="shared" si="37"/>
        <v>стр.9020</v>
      </c>
      <c r="AR137" s="256" t="s">
        <v>114</v>
      </c>
      <c r="AS137" s="256" t="s">
        <v>114</v>
      </c>
      <c r="AT137" s="257">
        <f t="shared" si="39"/>
        <v>0</v>
      </c>
      <c r="AU137" s="256" t="s">
        <v>114</v>
      </c>
      <c r="AV137" s="256" t="s">
        <v>114</v>
      </c>
      <c r="AW137" s="256" t="s">
        <v>114</v>
      </c>
      <c r="AX137" s="257">
        <f t="shared" si="41"/>
        <v>0</v>
      </c>
      <c r="AY137" s="256" t="s">
        <v>114</v>
      </c>
    </row>
    <row r="138" spans="1:51" ht="38.25">
      <c r="A138" s="208" t="s">
        <v>246</v>
      </c>
      <c r="B138" s="161">
        <v>9030</v>
      </c>
      <c r="C138" s="161" t="s">
        <v>77</v>
      </c>
      <c r="D138" s="175" t="s">
        <v>114</v>
      </c>
      <c r="E138" s="175" t="s">
        <v>114</v>
      </c>
      <c r="F138" s="174">
        <f>SUM(H138,N138,R138,T138)</f>
        <v>0</v>
      </c>
      <c r="G138" s="175" t="s">
        <v>114</v>
      </c>
      <c r="H138" s="173">
        <f>SUM(H139,H158,H163,H169:H170,H177:H178,H187,H192)</f>
        <v>0</v>
      </c>
      <c r="I138" s="130" t="s">
        <v>114</v>
      </c>
      <c r="J138" s="130" t="s">
        <v>114</v>
      </c>
      <c r="K138" s="130" t="s">
        <v>114</v>
      </c>
      <c r="L138" s="130" t="s">
        <v>114</v>
      </c>
      <c r="M138" s="175" t="s">
        <v>114</v>
      </c>
      <c r="N138" s="173">
        <f>SUM(N139,N158,N163,N169:N170,N177:N178,N187,N192)</f>
        <v>0</v>
      </c>
      <c r="O138" s="175" t="s">
        <v>114</v>
      </c>
      <c r="P138" s="173">
        <f>SUM(P139,P158,P163,P169:P170,P177:P178,P187,P192)</f>
        <v>0</v>
      </c>
      <c r="Q138" s="175" t="s">
        <v>114</v>
      </c>
      <c r="R138" s="173">
        <f>SUM(R139,R158,R163,R169:R170,R177:R178,R187,R192)</f>
        <v>0</v>
      </c>
      <c r="S138" s="175" t="s">
        <v>114</v>
      </c>
      <c r="T138" s="173">
        <f>SUM(T139,T158,T163,T169:T170,T177:T178,T187,T192)</f>
        <v>0</v>
      </c>
      <c r="U138" s="175" t="s">
        <v>114</v>
      </c>
      <c r="V138" s="175" t="s">
        <v>114</v>
      </c>
      <c r="W138" s="174">
        <f aca="true" t="shared" si="63" ref="W138:W149">SUM(Y138,AE138,AI138,AK138)</f>
        <v>0</v>
      </c>
      <c r="X138" s="175" t="s">
        <v>114</v>
      </c>
      <c r="Y138" s="173">
        <f>SUM(Y139,Y158,Y163,Y169:Y170,Y177:Y178,Y187,Y192)</f>
        <v>0</v>
      </c>
      <c r="Z138" s="130" t="s">
        <v>114</v>
      </c>
      <c r="AA138" s="130" t="s">
        <v>114</v>
      </c>
      <c r="AB138" s="130" t="s">
        <v>114</v>
      </c>
      <c r="AC138" s="130" t="s">
        <v>114</v>
      </c>
      <c r="AD138" s="175" t="s">
        <v>114</v>
      </c>
      <c r="AE138" s="173">
        <f>SUM(AE139,AE158,AE163,AE169:AE170,AE177:AE178,AE187,AE192)</f>
        <v>0</v>
      </c>
      <c r="AF138" s="175" t="s">
        <v>114</v>
      </c>
      <c r="AG138" s="173">
        <f>SUM(AG139,AG158,AG163,AG169:AG170,AG177:AG178,AG187,AG192)</f>
        <v>0</v>
      </c>
      <c r="AH138" s="175" t="s">
        <v>114</v>
      </c>
      <c r="AI138" s="173">
        <f>SUM(AI139,AI158,AI163,AI169:AI170,AI177:AI178,AI187,AI192)</f>
        <v>0</v>
      </c>
      <c r="AJ138" s="175" t="s">
        <v>114</v>
      </c>
      <c r="AK138" s="173">
        <f>SUM(AK139,AK158,AK163,AK169:AK170,AK177:AK178,AK187,AK192)</f>
        <v>0</v>
      </c>
      <c r="AL138" s="175" t="s">
        <v>114</v>
      </c>
      <c r="AM138" s="173">
        <f>SUM(AM139,AM158,AM163,AM169:AM170,AM177:AM178,AM187,AM192)</f>
        <v>0</v>
      </c>
      <c r="AN138" s="175" t="s">
        <v>114</v>
      </c>
      <c r="AO138" s="173">
        <f>SUM(AO139,AO158,AO163,AO169:AO170,AO177:AO178,AO187,AO192)</f>
        <v>0</v>
      </c>
      <c r="AP138" s="160"/>
      <c r="AQ138" s="179" t="str">
        <f t="shared" si="37"/>
        <v>стр.9030</v>
      </c>
      <c r="AR138" s="256" t="s">
        <v>114</v>
      </c>
      <c r="AS138" s="256" t="s">
        <v>114</v>
      </c>
      <c r="AT138" s="256" t="s">
        <v>114</v>
      </c>
      <c r="AU138" s="257">
        <f t="shared" si="39"/>
        <v>0</v>
      </c>
      <c r="AV138" s="256" t="s">
        <v>114</v>
      </c>
      <c r="AW138" s="256" t="s">
        <v>114</v>
      </c>
      <c r="AX138" s="256" t="s">
        <v>114</v>
      </c>
      <c r="AY138" s="257">
        <f t="shared" si="41"/>
        <v>0</v>
      </c>
    </row>
    <row r="139" spans="1:51" ht="25.5">
      <c r="A139" s="184" t="s">
        <v>247</v>
      </c>
      <c r="B139" s="195">
        <v>9040</v>
      </c>
      <c r="C139" s="186" t="s">
        <v>76</v>
      </c>
      <c r="D139" s="174">
        <f>SUM(G139,M139,Q139,S139)</f>
        <v>0</v>
      </c>
      <c r="E139" s="174">
        <f>IF(D139&lt;&gt;0,F139/D139*1000,0)</f>
        <v>0</v>
      </c>
      <c r="F139" s="174">
        <f>SUM(H139,N139,R139,T139)</f>
        <v>0</v>
      </c>
      <c r="G139" s="194">
        <f>SUM(G140,G145,G153)</f>
        <v>0</v>
      </c>
      <c r="H139" s="194">
        <f aca="true" t="shared" si="64" ref="H139:T139">SUM(H140,H145,H153)</f>
        <v>0</v>
      </c>
      <c r="I139" s="130" t="s">
        <v>114</v>
      </c>
      <c r="J139" s="130" t="s">
        <v>114</v>
      </c>
      <c r="K139" s="130" t="s">
        <v>114</v>
      </c>
      <c r="L139" s="130" t="s">
        <v>114</v>
      </c>
      <c r="M139" s="194">
        <f t="shared" si="64"/>
        <v>0</v>
      </c>
      <c r="N139" s="194">
        <f t="shared" si="64"/>
        <v>0</v>
      </c>
      <c r="O139" s="194">
        <f t="shared" si="64"/>
        <v>0</v>
      </c>
      <c r="P139" s="194">
        <f t="shared" si="64"/>
        <v>0</v>
      </c>
      <c r="Q139" s="194">
        <f t="shared" si="64"/>
        <v>0</v>
      </c>
      <c r="R139" s="194">
        <f t="shared" si="64"/>
        <v>0</v>
      </c>
      <c r="S139" s="194">
        <f t="shared" si="64"/>
        <v>0</v>
      </c>
      <c r="T139" s="194">
        <f t="shared" si="64"/>
        <v>0</v>
      </c>
      <c r="U139" s="174">
        <f>SUM(X139,AD139,AH139,AJ139)</f>
        <v>0</v>
      </c>
      <c r="V139" s="174">
        <f>IF(U139&lt;&gt;0,W139/U139*1000,0)</f>
        <v>0</v>
      </c>
      <c r="W139" s="174">
        <f t="shared" si="63"/>
        <v>0</v>
      </c>
      <c r="X139" s="194">
        <f aca="true" t="shared" si="65" ref="X139:AO139">SUM(X140,X145,X153)</f>
        <v>0</v>
      </c>
      <c r="Y139" s="194">
        <f t="shared" si="65"/>
        <v>0</v>
      </c>
      <c r="Z139" s="130" t="s">
        <v>114</v>
      </c>
      <c r="AA139" s="130" t="s">
        <v>114</v>
      </c>
      <c r="AB139" s="130" t="s">
        <v>114</v>
      </c>
      <c r="AC139" s="130" t="s">
        <v>114</v>
      </c>
      <c r="AD139" s="194">
        <f t="shared" si="65"/>
        <v>0</v>
      </c>
      <c r="AE139" s="194">
        <f t="shared" si="65"/>
        <v>0</v>
      </c>
      <c r="AF139" s="194">
        <f t="shared" si="65"/>
        <v>0</v>
      </c>
      <c r="AG139" s="194">
        <f t="shared" si="65"/>
        <v>0</v>
      </c>
      <c r="AH139" s="194">
        <f t="shared" si="65"/>
        <v>0</v>
      </c>
      <c r="AI139" s="194">
        <f t="shared" si="65"/>
        <v>0</v>
      </c>
      <c r="AJ139" s="194">
        <f t="shared" si="65"/>
        <v>0</v>
      </c>
      <c r="AK139" s="194">
        <f t="shared" si="65"/>
        <v>0</v>
      </c>
      <c r="AL139" s="194">
        <f t="shared" si="65"/>
        <v>0</v>
      </c>
      <c r="AM139" s="194">
        <f t="shared" si="65"/>
        <v>0</v>
      </c>
      <c r="AN139" s="194">
        <f t="shared" si="65"/>
        <v>0</v>
      </c>
      <c r="AO139" s="194">
        <f t="shared" si="65"/>
        <v>0</v>
      </c>
      <c r="AP139" s="160"/>
      <c r="AQ139" s="179" t="str">
        <f t="shared" si="37"/>
        <v>стр.9040</v>
      </c>
      <c r="AR139" s="256" t="s">
        <v>114</v>
      </c>
      <c r="AS139" s="256" t="s">
        <v>114</v>
      </c>
      <c r="AT139" s="257">
        <f t="shared" si="39"/>
        <v>0</v>
      </c>
      <c r="AU139" s="257">
        <f t="shared" si="39"/>
        <v>0</v>
      </c>
      <c r="AV139" s="256" t="s">
        <v>114</v>
      </c>
      <c r="AW139" s="256" t="s">
        <v>114</v>
      </c>
      <c r="AX139" s="257">
        <f t="shared" si="41"/>
        <v>0</v>
      </c>
      <c r="AY139" s="257">
        <f t="shared" si="41"/>
        <v>0</v>
      </c>
    </row>
    <row r="140" spans="1:51" ht="25.5">
      <c r="A140" s="211" t="s">
        <v>245</v>
      </c>
      <c r="B140" s="161">
        <v>9050</v>
      </c>
      <c r="C140" s="186" t="s">
        <v>76</v>
      </c>
      <c r="D140" s="174">
        <f>SUM(G140,M140,Q140,S140)</f>
        <v>0</v>
      </c>
      <c r="E140" s="174">
        <f>IF(D140&lt;&gt;0,F140/D140*1000,0)</f>
        <v>0</v>
      </c>
      <c r="F140" s="174">
        <f>SUM(H140,N140,R140,T140)</f>
        <v>0</v>
      </c>
      <c r="G140" s="194">
        <f>SUM(G141:G144)</f>
        <v>0</v>
      </c>
      <c r="H140" s="194">
        <f aca="true" t="shared" si="66" ref="H140:T140">SUM(H141:H144)</f>
        <v>0</v>
      </c>
      <c r="I140" s="130" t="s">
        <v>114</v>
      </c>
      <c r="J140" s="130" t="s">
        <v>114</v>
      </c>
      <c r="K140" s="130" t="s">
        <v>114</v>
      </c>
      <c r="L140" s="130" t="s">
        <v>114</v>
      </c>
      <c r="M140" s="194">
        <f t="shared" si="66"/>
        <v>0</v>
      </c>
      <c r="N140" s="194">
        <f t="shared" si="66"/>
        <v>0</v>
      </c>
      <c r="O140" s="194">
        <f t="shared" si="66"/>
        <v>0</v>
      </c>
      <c r="P140" s="194">
        <f t="shared" si="66"/>
        <v>0</v>
      </c>
      <c r="Q140" s="194">
        <f t="shared" si="66"/>
        <v>0</v>
      </c>
      <c r="R140" s="194">
        <f t="shared" si="66"/>
        <v>0</v>
      </c>
      <c r="S140" s="194">
        <f t="shared" si="66"/>
        <v>0</v>
      </c>
      <c r="T140" s="194">
        <f t="shared" si="66"/>
        <v>0</v>
      </c>
      <c r="U140" s="174">
        <f>SUM(X140,AD140,AH140,AJ140)</f>
        <v>0</v>
      </c>
      <c r="V140" s="174">
        <f>IF(U140&lt;&gt;0,W140/U140*1000,0)</f>
        <v>0</v>
      </c>
      <c r="W140" s="174">
        <f t="shared" si="63"/>
        <v>0</v>
      </c>
      <c r="X140" s="194">
        <f aca="true" t="shared" si="67" ref="X140:AO140">SUM(X141:X144)</f>
        <v>0</v>
      </c>
      <c r="Y140" s="194">
        <f t="shared" si="67"/>
        <v>0</v>
      </c>
      <c r="Z140" s="130" t="s">
        <v>114</v>
      </c>
      <c r="AA140" s="130" t="s">
        <v>114</v>
      </c>
      <c r="AB140" s="130" t="s">
        <v>114</v>
      </c>
      <c r="AC140" s="130" t="s">
        <v>114</v>
      </c>
      <c r="AD140" s="194">
        <f t="shared" si="67"/>
        <v>0</v>
      </c>
      <c r="AE140" s="194">
        <f t="shared" si="67"/>
        <v>0</v>
      </c>
      <c r="AF140" s="194">
        <f t="shared" si="67"/>
        <v>0</v>
      </c>
      <c r="AG140" s="194">
        <f t="shared" si="67"/>
        <v>0</v>
      </c>
      <c r="AH140" s="194">
        <f t="shared" si="67"/>
        <v>0</v>
      </c>
      <c r="AI140" s="194">
        <f t="shared" si="67"/>
        <v>0</v>
      </c>
      <c r="AJ140" s="194">
        <f t="shared" si="67"/>
        <v>0</v>
      </c>
      <c r="AK140" s="194">
        <f t="shared" si="67"/>
        <v>0</v>
      </c>
      <c r="AL140" s="194">
        <f t="shared" si="67"/>
        <v>0</v>
      </c>
      <c r="AM140" s="194">
        <f t="shared" si="67"/>
        <v>0</v>
      </c>
      <c r="AN140" s="194">
        <f t="shared" si="67"/>
        <v>0</v>
      </c>
      <c r="AO140" s="194">
        <f t="shared" si="67"/>
        <v>0</v>
      </c>
      <c r="AP140" s="160"/>
      <c r="AQ140" s="179" t="str">
        <f t="shared" si="37"/>
        <v>стр.9050</v>
      </c>
      <c r="AR140" s="256" t="s">
        <v>114</v>
      </c>
      <c r="AS140" s="256" t="s">
        <v>114</v>
      </c>
      <c r="AT140" s="257">
        <f t="shared" si="39"/>
        <v>0</v>
      </c>
      <c r="AU140" s="257">
        <f t="shared" si="39"/>
        <v>0</v>
      </c>
      <c r="AV140" s="256" t="s">
        <v>114</v>
      </c>
      <c r="AW140" s="256" t="s">
        <v>114</v>
      </c>
      <c r="AX140" s="257">
        <f t="shared" si="41"/>
        <v>0</v>
      </c>
      <c r="AY140" s="257">
        <f t="shared" si="41"/>
        <v>0</v>
      </c>
    </row>
    <row r="141" spans="1:51" ht="38.25">
      <c r="A141" s="185" t="s">
        <v>197</v>
      </c>
      <c r="B141" s="144">
        <v>9051</v>
      </c>
      <c r="C141" s="150" t="s">
        <v>76</v>
      </c>
      <c r="D141" s="100">
        <f aca="true" t="shared" si="68" ref="D141:D192">SUM(G141,M141,Q141,S141)</f>
        <v>0</v>
      </c>
      <c r="E141" s="100">
        <f aca="true" t="shared" si="69" ref="E141:E151">IF(D141&lt;&gt;0,F141/D141*1000,0)</f>
        <v>0</v>
      </c>
      <c r="F141" s="100">
        <f aca="true" t="shared" si="70" ref="F141:F151">SUM(H141,N141,R141,T141)</f>
        <v>0</v>
      </c>
      <c r="G141" s="101"/>
      <c r="H141" s="101"/>
      <c r="I141" s="228" t="s">
        <v>114</v>
      </c>
      <c r="J141" s="228" t="s">
        <v>114</v>
      </c>
      <c r="K141" s="228" t="s">
        <v>114</v>
      </c>
      <c r="L141" s="228" t="s">
        <v>114</v>
      </c>
      <c r="M141" s="101"/>
      <c r="N141" s="101"/>
      <c r="O141" s="101"/>
      <c r="P141" s="101"/>
      <c r="Q141" s="101"/>
      <c r="R141" s="101"/>
      <c r="S141" s="101"/>
      <c r="T141" s="101"/>
      <c r="U141" s="100">
        <f aca="true" t="shared" si="71" ref="U141:U177">SUM(X141,AD141,AH141,AJ141)</f>
        <v>0</v>
      </c>
      <c r="V141" s="100">
        <f aca="true" t="shared" si="72" ref="V141:V151">IF(U141&lt;&gt;0,W141/U141*1000,0)</f>
        <v>0</v>
      </c>
      <c r="W141" s="100">
        <f t="shared" si="63"/>
        <v>0</v>
      </c>
      <c r="X141" s="101"/>
      <c r="Y141" s="101"/>
      <c r="Z141" s="228" t="s">
        <v>114</v>
      </c>
      <c r="AA141" s="228" t="s">
        <v>114</v>
      </c>
      <c r="AB141" s="228" t="s">
        <v>114</v>
      </c>
      <c r="AC141" s="228" t="s">
        <v>114</v>
      </c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28"/>
      <c r="AQ141" s="179" t="str">
        <f t="shared" si="37"/>
        <v>стр.9051</v>
      </c>
      <c r="AR141" s="256" t="s">
        <v>114</v>
      </c>
      <c r="AS141" s="256" t="s">
        <v>114</v>
      </c>
      <c r="AT141" s="257">
        <f t="shared" si="39"/>
        <v>0</v>
      </c>
      <c r="AU141" s="257">
        <f t="shared" si="39"/>
        <v>0</v>
      </c>
      <c r="AV141" s="256" t="s">
        <v>114</v>
      </c>
      <c r="AW141" s="256" t="s">
        <v>114</v>
      </c>
      <c r="AX141" s="257">
        <f t="shared" si="41"/>
        <v>0</v>
      </c>
      <c r="AY141" s="257">
        <f t="shared" si="41"/>
        <v>0</v>
      </c>
    </row>
    <row r="142" spans="1:51" ht="38.25">
      <c r="A142" s="185" t="s">
        <v>198</v>
      </c>
      <c r="B142" s="102">
        <v>9052</v>
      </c>
      <c r="C142" s="102" t="s">
        <v>76</v>
      </c>
      <c r="D142" s="100">
        <f t="shared" si="68"/>
        <v>0</v>
      </c>
      <c r="E142" s="100">
        <f t="shared" si="69"/>
        <v>0</v>
      </c>
      <c r="F142" s="100">
        <f t="shared" si="70"/>
        <v>0</v>
      </c>
      <c r="G142" s="101"/>
      <c r="H142" s="101"/>
      <c r="I142" s="228" t="s">
        <v>114</v>
      </c>
      <c r="J142" s="228" t="s">
        <v>114</v>
      </c>
      <c r="K142" s="228" t="s">
        <v>114</v>
      </c>
      <c r="L142" s="228" t="s">
        <v>114</v>
      </c>
      <c r="M142" s="101"/>
      <c r="N142" s="101"/>
      <c r="O142" s="101"/>
      <c r="P142" s="101"/>
      <c r="Q142" s="101"/>
      <c r="R142" s="101"/>
      <c r="S142" s="101"/>
      <c r="T142" s="101"/>
      <c r="U142" s="100">
        <f t="shared" si="71"/>
        <v>0</v>
      </c>
      <c r="V142" s="100">
        <f t="shared" si="72"/>
        <v>0</v>
      </c>
      <c r="W142" s="100">
        <f t="shared" si="63"/>
        <v>0</v>
      </c>
      <c r="X142" s="101"/>
      <c r="Y142" s="101"/>
      <c r="Z142" s="228" t="s">
        <v>114</v>
      </c>
      <c r="AA142" s="228" t="s">
        <v>114</v>
      </c>
      <c r="AB142" s="228" t="s">
        <v>114</v>
      </c>
      <c r="AC142" s="228" t="s">
        <v>114</v>
      </c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28"/>
      <c r="AQ142" s="179" t="str">
        <f t="shared" si="37"/>
        <v>стр.9052</v>
      </c>
      <c r="AR142" s="256" t="s">
        <v>114</v>
      </c>
      <c r="AS142" s="256" t="s">
        <v>114</v>
      </c>
      <c r="AT142" s="257">
        <f t="shared" si="39"/>
        <v>0</v>
      </c>
      <c r="AU142" s="257">
        <f t="shared" si="39"/>
        <v>0</v>
      </c>
      <c r="AV142" s="256" t="s">
        <v>114</v>
      </c>
      <c r="AW142" s="256" t="s">
        <v>114</v>
      </c>
      <c r="AX142" s="257">
        <f t="shared" si="41"/>
        <v>0</v>
      </c>
      <c r="AY142" s="257">
        <f t="shared" si="41"/>
        <v>0</v>
      </c>
    </row>
    <row r="143" spans="1:51" ht="25.5">
      <c r="A143" s="185" t="s">
        <v>199</v>
      </c>
      <c r="B143" s="102">
        <v>9053</v>
      </c>
      <c r="C143" s="102" t="s">
        <v>76</v>
      </c>
      <c r="D143" s="100">
        <f t="shared" si="68"/>
        <v>0</v>
      </c>
      <c r="E143" s="100">
        <f t="shared" si="69"/>
        <v>0</v>
      </c>
      <c r="F143" s="100">
        <f t="shared" si="70"/>
        <v>0</v>
      </c>
      <c r="G143" s="101"/>
      <c r="H143" s="101"/>
      <c r="I143" s="228" t="s">
        <v>114</v>
      </c>
      <c r="J143" s="228" t="s">
        <v>114</v>
      </c>
      <c r="K143" s="228" t="s">
        <v>114</v>
      </c>
      <c r="L143" s="228" t="s">
        <v>114</v>
      </c>
      <c r="M143" s="101"/>
      <c r="N143" s="101"/>
      <c r="O143" s="101"/>
      <c r="P143" s="101"/>
      <c r="Q143" s="101"/>
      <c r="R143" s="101"/>
      <c r="S143" s="101"/>
      <c r="T143" s="101"/>
      <c r="U143" s="100">
        <f t="shared" si="71"/>
        <v>0</v>
      </c>
      <c r="V143" s="100">
        <f t="shared" si="72"/>
        <v>0</v>
      </c>
      <c r="W143" s="100">
        <f t="shared" si="63"/>
        <v>0</v>
      </c>
      <c r="X143" s="101"/>
      <c r="Y143" s="101"/>
      <c r="Z143" s="228" t="s">
        <v>114</v>
      </c>
      <c r="AA143" s="228" t="s">
        <v>114</v>
      </c>
      <c r="AB143" s="228" t="s">
        <v>114</v>
      </c>
      <c r="AC143" s="228" t="s">
        <v>114</v>
      </c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28"/>
      <c r="AQ143" s="179" t="str">
        <f t="shared" si="37"/>
        <v>стр.9053</v>
      </c>
      <c r="AR143" s="256" t="s">
        <v>114</v>
      </c>
      <c r="AS143" s="256" t="s">
        <v>114</v>
      </c>
      <c r="AT143" s="257">
        <f t="shared" si="39"/>
        <v>0</v>
      </c>
      <c r="AU143" s="257">
        <f t="shared" si="39"/>
        <v>0</v>
      </c>
      <c r="AV143" s="256" t="s">
        <v>114</v>
      </c>
      <c r="AW143" s="256" t="s">
        <v>114</v>
      </c>
      <c r="AX143" s="257">
        <f t="shared" si="41"/>
        <v>0</v>
      </c>
      <c r="AY143" s="257">
        <f t="shared" si="41"/>
        <v>0</v>
      </c>
    </row>
    <row r="144" spans="1:51" ht="25.5">
      <c r="A144" s="185" t="s">
        <v>200</v>
      </c>
      <c r="B144" s="102">
        <v>9054</v>
      </c>
      <c r="C144" s="102" t="s">
        <v>76</v>
      </c>
      <c r="D144" s="100">
        <f t="shared" si="68"/>
        <v>0</v>
      </c>
      <c r="E144" s="100">
        <f t="shared" si="69"/>
        <v>0</v>
      </c>
      <c r="F144" s="100">
        <f t="shared" si="70"/>
        <v>0</v>
      </c>
      <c r="G144" s="101"/>
      <c r="H144" s="101"/>
      <c r="I144" s="228" t="s">
        <v>114</v>
      </c>
      <c r="J144" s="228" t="s">
        <v>114</v>
      </c>
      <c r="K144" s="228" t="s">
        <v>114</v>
      </c>
      <c r="L144" s="228" t="s">
        <v>114</v>
      </c>
      <c r="M144" s="101"/>
      <c r="N144" s="101"/>
      <c r="O144" s="101"/>
      <c r="P144" s="101"/>
      <c r="Q144" s="101"/>
      <c r="R144" s="101"/>
      <c r="S144" s="101"/>
      <c r="T144" s="101"/>
      <c r="U144" s="100">
        <f t="shared" si="71"/>
        <v>0</v>
      </c>
      <c r="V144" s="100">
        <f t="shared" si="72"/>
        <v>0</v>
      </c>
      <c r="W144" s="100">
        <f t="shared" si="63"/>
        <v>0</v>
      </c>
      <c r="X144" s="101"/>
      <c r="Y144" s="101"/>
      <c r="Z144" s="228" t="s">
        <v>114</v>
      </c>
      <c r="AA144" s="228" t="s">
        <v>114</v>
      </c>
      <c r="AB144" s="228" t="s">
        <v>114</v>
      </c>
      <c r="AC144" s="228" t="s">
        <v>114</v>
      </c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28"/>
      <c r="AQ144" s="179" t="str">
        <f aca="true" t="shared" si="73" ref="AQ144:AQ207">"стр."&amp;B144</f>
        <v>стр.9054</v>
      </c>
      <c r="AR144" s="256" t="s">
        <v>114</v>
      </c>
      <c r="AS144" s="256" t="s">
        <v>114</v>
      </c>
      <c r="AT144" s="257">
        <f t="shared" si="39"/>
        <v>0</v>
      </c>
      <c r="AU144" s="257">
        <f t="shared" si="39"/>
        <v>0</v>
      </c>
      <c r="AV144" s="256" t="s">
        <v>114</v>
      </c>
      <c r="AW144" s="256" t="s">
        <v>114</v>
      </c>
      <c r="AX144" s="257">
        <f t="shared" si="41"/>
        <v>0</v>
      </c>
      <c r="AY144" s="257">
        <f t="shared" si="41"/>
        <v>0</v>
      </c>
    </row>
    <row r="145" spans="1:51" ht="25.5">
      <c r="A145" s="211" t="s">
        <v>244</v>
      </c>
      <c r="B145" s="186">
        <v>9060</v>
      </c>
      <c r="C145" s="186" t="s">
        <v>76</v>
      </c>
      <c r="D145" s="174">
        <f t="shared" si="68"/>
        <v>0</v>
      </c>
      <c r="E145" s="174">
        <f t="shared" si="69"/>
        <v>0</v>
      </c>
      <c r="F145" s="174">
        <f t="shared" si="70"/>
        <v>0</v>
      </c>
      <c r="G145" s="194">
        <f>SUM(G146:G152)</f>
        <v>0</v>
      </c>
      <c r="H145" s="194">
        <f aca="true" t="shared" si="74" ref="H145:T145">SUM(H146:H152)</f>
        <v>0</v>
      </c>
      <c r="I145" s="130" t="s">
        <v>114</v>
      </c>
      <c r="J145" s="130" t="s">
        <v>114</v>
      </c>
      <c r="K145" s="130" t="s">
        <v>114</v>
      </c>
      <c r="L145" s="130" t="s">
        <v>114</v>
      </c>
      <c r="M145" s="194">
        <f t="shared" si="74"/>
        <v>0</v>
      </c>
      <c r="N145" s="194">
        <f t="shared" si="74"/>
        <v>0</v>
      </c>
      <c r="O145" s="194">
        <f t="shared" si="74"/>
        <v>0</v>
      </c>
      <c r="P145" s="194">
        <f t="shared" si="74"/>
        <v>0</v>
      </c>
      <c r="Q145" s="194">
        <f t="shared" si="74"/>
        <v>0</v>
      </c>
      <c r="R145" s="194">
        <f t="shared" si="74"/>
        <v>0</v>
      </c>
      <c r="S145" s="194">
        <f t="shared" si="74"/>
        <v>0</v>
      </c>
      <c r="T145" s="194">
        <f t="shared" si="74"/>
        <v>0</v>
      </c>
      <c r="U145" s="174">
        <f t="shared" si="71"/>
        <v>0</v>
      </c>
      <c r="V145" s="174">
        <f t="shared" si="72"/>
        <v>0</v>
      </c>
      <c r="W145" s="174">
        <f t="shared" si="63"/>
        <v>0</v>
      </c>
      <c r="X145" s="194">
        <f aca="true" t="shared" si="75" ref="X145:AO145">SUM(X146:X152)</f>
        <v>0</v>
      </c>
      <c r="Y145" s="194">
        <f t="shared" si="75"/>
        <v>0</v>
      </c>
      <c r="Z145" s="130" t="s">
        <v>114</v>
      </c>
      <c r="AA145" s="130" t="s">
        <v>114</v>
      </c>
      <c r="AB145" s="130" t="s">
        <v>114</v>
      </c>
      <c r="AC145" s="130" t="s">
        <v>114</v>
      </c>
      <c r="AD145" s="194">
        <f t="shared" si="75"/>
        <v>0</v>
      </c>
      <c r="AE145" s="194">
        <f t="shared" si="75"/>
        <v>0</v>
      </c>
      <c r="AF145" s="194">
        <f t="shared" si="75"/>
        <v>0</v>
      </c>
      <c r="AG145" s="194">
        <f t="shared" si="75"/>
        <v>0</v>
      </c>
      <c r="AH145" s="194">
        <f t="shared" si="75"/>
        <v>0</v>
      </c>
      <c r="AI145" s="194">
        <f t="shared" si="75"/>
        <v>0</v>
      </c>
      <c r="AJ145" s="194">
        <f t="shared" si="75"/>
        <v>0</v>
      </c>
      <c r="AK145" s="194">
        <f t="shared" si="75"/>
        <v>0</v>
      </c>
      <c r="AL145" s="194">
        <f t="shared" si="75"/>
        <v>0</v>
      </c>
      <c r="AM145" s="194">
        <f t="shared" si="75"/>
        <v>0</v>
      </c>
      <c r="AN145" s="194">
        <f t="shared" si="75"/>
        <v>0</v>
      </c>
      <c r="AO145" s="194">
        <f t="shared" si="75"/>
        <v>0</v>
      </c>
      <c r="AP145" s="160"/>
      <c r="AQ145" s="179" t="str">
        <f t="shared" si="73"/>
        <v>стр.9060</v>
      </c>
      <c r="AR145" s="256" t="s">
        <v>114</v>
      </c>
      <c r="AS145" s="256" t="s">
        <v>114</v>
      </c>
      <c r="AT145" s="257">
        <f t="shared" si="39"/>
        <v>0</v>
      </c>
      <c r="AU145" s="257">
        <f t="shared" si="39"/>
        <v>0</v>
      </c>
      <c r="AV145" s="256" t="s">
        <v>114</v>
      </c>
      <c r="AW145" s="256" t="s">
        <v>114</v>
      </c>
      <c r="AX145" s="257">
        <f t="shared" si="41"/>
        <v>0</v>
      </c>
      <c r="AY145" s="257">
        <f t="shared" si="41"/>
        <v>0</v>
      </c>
    </row>
    <row r="146" spans="1:51" ht="25.5">
      <c r="A146" s="185" t="s">
        <v>201</v>
      </c>
      <c r="B146" s="102">
        <v>9061</v>
      </c>
      <c r="C146" s="102" t="s">
        <v>76</v>
      </c>
      <c r="D146" s="100">
        <f t="shared" si="68"/>
        <v>0</v>
      </c>
      <c r="E146" s="100">
        <f t="shared" si="69"/>
        <v>0</v>
      </c>
      <c r="F146" s="100">
        <f t="shared" si="70"/>
        <v>0</v>
      </c>
      <c r="G146" s="101"/>
      <c r="H146" s="101"/>
      <c r="I146" s="228" t="s">
        <v>114</v>
      </c>
      <c r="J146" s="228" t="s">
        <v>114</v>
      </c>
      <c r="K146" s="228" t="s">
        <v>114</v>
      </c>
      <c r="L146" s="228" t="s">
        <v>114</v>
      </c>
      <c r="M146" s="101"/>
      <c r="N146" s="101"/>
      <c r="O146" s="101"/>
      <c r="P146" s="101"/>
      <c r="Q146" s="101"/>
      <c r="R146" s="101"/>
      <c r="S146" s="101"/>
      <c r="T146" s="101"/>
      <c r="U146" s="100">
        <f t="shared" si="71"/>
        <v>0</v>
      </c>
      <c r="V146" s="100">
        <f t="shared" si="72"/>
        <v>0</v>
      </c>
      <c r="W146" s="100">
        <f t="shared" si="63"/>
        <v>0</v>
      </c>
      <c r="X146" s="101"/>
      <c r="Y146" s="101"/>
      <c r="Z146" s="228" t="s">
        <v>114</v>
      </c>
      <c r="AA146" s="228" t="s">
        <v>114</v>
      </c>
      <c r="AB146" s="228" t="s">
        <v>114</v>
      </c>
      <c r="AC146" s="228" t="s">
        <v>114</v>
      </c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28"/>
      <c r="AQ146" s="179" t="str">
        <f t="shared" si="73"/>
        <v>стр.9061</v>
      </c>
      <c r="AR146" s="256" t="s">
        <v>114</v>
      </c>
      <c r="AS146" s="256" t="s">
        <v>114</v>
      </c>
      <c r="AT146" s="257">
        <f aca="true" t="shared" si="76" ref="AT146:AU207">IF(M146&gt;=O146,0,M146-O146)</f>
        <v>0</v>
      </c>
      <c r="AU146" s="257">
        <f t="shared" si="76"/>
        <v>0</v>
      </c>
      <c r="AV146" s="256" t="s">
        <v>114</v>
      </c>
      <c r="AW146" s="256" t="s">
        <v>114</v>
      </c>
      <c r="AX146" s="257">
        <f aca="true" t="shared" si="77" ref="AX146:AY207">IF(AD146&gt;=AF146,0,AD146-AF146)</f>
        <v>0</v>
      </c>
      <c r="AY146" s="257">
        <f t="shared" si="77"/>
        <v>0</v>
      </c>
    </row>
    <row r="147" spans="1:51" ht="89.25">
      <c r="A147" s="185" t="s">
        <v>202</v>
      </c>
      <c r="B147" s="144">
        <v>9062</v>
      </c>
      <c r="C147" s="150" t="s">
        <v>76</v>
      </c>
      <c r="D147" s="100">
        <f t="shared" si="68"/>
        <v>0</v>
      </c>
      <c r="E147" s="100">
        <f t="shared" si="69"/>
        <v>0</v>
      </c>
      <c r="F147" s="100">
        <f t="shared" si="70"/>
        <v>0</v>
      </c>
      <c r="G147" s="101"/>
      <c r="H147" s="101"/>
      <c r="I147" s="228" t="s">
        <v>114</v>
      </c>
      <c r="J147" s="228" t="s">
        <v>114</v>
      </c>
      <c r="K147" s="228" t="s">
        <v>114</v>
      </c>
      <c r="L147" s="228" t="s">
        <v>114</v>
      </c>
      <c r="M147" s="101"/>
      <c r="N147" s="101"/>
      <c r="O147" s="101"/>
      <c r="P147" s="101"/>
      <c r="Q147" s="101"/>
      <c r="R147" s="101"/>
      <c r="S147" s="101"/>
      <c r="T147" s="101"/>
      <c r="U147" s="100">
        <f t="shared" si="71"/>
        <v>0</v>
      </c>
      <c r="V147" s="100">
        <f t="shared" si="72"/>
        <v>0</v>
      </c>
      <c r="W147" s="100">
        <f t="shared" si="63"/>
        <v>0</v>
      </c>
      <c r="X147" s="101"/>
      <c r="Y147" s="101"/>
      <c r="Z147" s="228" t="s">
        <v>114</v>
      </c>
      <c r="AA147" s="228" t="s">
        <v>114</v>
      </c>
      <c r="AB147" s="228" t="s">
        <v>114</v>
      </c>
      <c r="AC147" s="228" t="s">
        <v>114</v>
      </c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28"/>
      <c r="AQ147" s="179" t="str">
        <f t="shared" si="73"/>
        <v>стр.9062</v>
      </c>
      <c r="AR147" s="256" t="s">
        <v>114</v>
      </c>
      <c r="AS147" s="256" t="s">
        <v>114</v>
      </c>
      <c r="AT147" s="257">
        <f t="shared" si="76"/>
        <v>0</v>
      </c>
      <c r="AU147" s="257">
        <f t="shared" si="76"/>
        <v>0</v>
      </c>
      <c r="AV147" s="256" t="s">
        <v>114</v>
      </c>
      <c r="AW147" s="256" t="s">
        <v>114</v>
      </c>
      <c r="AX147" s="257">
        <f t="shared" si="77"/>
        <v>0</v>
      </c>
      <c r="AY147" s="257">
        <f t="shared" si="77"/>
        <v>0</v>
      </c>
    </row>
    <row r="148" spans="1:51" ht="76.5">
      <c r="A148" s="185" t="s">
        <v>203</v>
      </c>
      <c r="B148" s="171">
        <v>9063</v>
      </c>
      <c r="C148" s="102" t="s">
        <v>76</v>
      </c>
      <c r="D148" s="100">
        <f t="shared" si="68"/>
        <v>0</v>
      </c>
      <c r="E148" s="100">
        <f t="shared" si="69"/>
        <v>0</v>
      </c>
      <c r="F148" s="100">
        <f t="shared" si="70"/>
        <v>0</v>
      </c>
      <c r="G148" s="101"/>
      <c r="H148" s="101"/>
      <c r="I148" s="228" t="s">
        <v>114</v>
      </c>
      <c r="J148" s="228" t="s">
        <v>114</v>
      </c>
      <c r="K148" s="228" t="s">
        <v>114</v>
      </c>
      <c r="L148" s="228" t="s">
        <v>114</v>
      </c>
      <c r="M148" s="101"/>
      <c r="N148" s="101"/>
      <c r="O148" s="101"/>
      <c r="P148" s="101"/>
      <c r="Q148" s="101"/>
      <c r="R148" s="101"/>
      <c r="S148" s="101"/>
      <c r="T148" s="101"/>
      <c r="U148" s="100">
        <f t="shared" si="71"/>
        <v>0</v>
      </c>
      <c r="V148" s="100">
        <f t="shared" si="72"/>
        <v>0</v>
      </c>
      <c r="W148" s="100">
        <f t="shared" si="63"/>
        <v>0</v>
      </c>
      <c r="X148" s="101"/>
      <c r="Y148" s="101"/>
      <c r="Z148" s="228" t="s">
        <v>114</v>
      </c>
      <c r="AA148" s="228" t="s">
        <v>114</v>
      </c>
      <c r="AB148" s="228" t="s">
        <v>114</v>
      </c>
      <c r="AC148" s="228" t="s">
        <v>114</v>
      </c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28"/>
      <c r="AQ148" s="179" t="str">
        <f t="shared" si="73"/>
        <v>стр.9063</v>
      </c>
      <c r="AR148" s="256" t="s">
        <v>114</v>
      </c>
      <c r="AS148" s="256" t="s">
        <v>114</v>
      </c>
      <c r="AT148" s="257">
        <f t="shared" si="76"/>
        <v>0</v>
      </c>
      <c r="AU148" s="257">
        <f t="shared" si="76"/>
        <v>0</v>
      </c>
      <c r="AV148" s="256" t="s">
        <v>114</v>
      </c>
      <c r="AW148" s="256" t="s">
        <v>114</v>
      </c>
      <c r="AX148" s="257">
        <f t="shared" si="77"/>
        <v>0</v>
      </c>
      <c r="AY148" s="257">
        <f t="shared" si="77"/>
        <v>0</v>
      </c>
    </row>
    <row r="149" spans="1:51" ht="76.5">
      <c r="A149" s="185" t="s">
        <v>204</v>
      </c>
      <c r="B149" s="191">
        <v>9064</v>
      </c>
      <c r="C149" s="102" t="s">
        <v>76</v>
      </c>
      <c r="D149" s="100">
        <f t="shared" si="68"/>
        <v>0</v>
      </c>
      <c r="E149" s="100">
        <f t="shared" si="69"/>
        <v>0</v>
      </c>
      <c r="F149" s="100">
        <f t="shared" si="70"/>
        <v>0</v>
      </c>
      <c r="G149" s="101"/>
      <c r="H149" s="101"/>
      <c r="I149" s="228" t="s">
        <v>114</v>
      </c>
      <c r="J149" s="228" t="s">
        <v>114</v>
      </c>
      <c r="K149" s="228" t="s">
        <v>114</v>
      </c>
      <c r="L149" s="228" t="s">
        <v>114</v>
      </c>
      <c r="M149" s="101"/>
      <c r="N149" s="101"/>
      <c r="O149" s="101"/>
      <c r="P149" s="101"/>
      <c r="Q149" s="101"/>
      <c r="R149" s="101"/>
      <c r="S149" s="101"/>
      <c r="T149" s="101"/>
      <c r="U149" s="100">
        <f t="shared" si="71"/>
        <v>0</v>
      </c>
      <c r="V149" s="100">
        <f t="shared" si="72"/>
        <v>0</v>
      </c>
      <c r="W149" s="100">
        <f t="shared" si="63"/>
        <v>0</v>
      </c>
      <c r="X149" s="101"/>
      <c r="Y149" s="101"/>
      <c r="Z149" s="228" t="s">
        <v>114</v>
      </c>
      <c r="AA149" s="228" t="s">
        <v>114</v>
      </c>
      <c r="AB149" s="228" t="s">
        <v>114</v>
      </c>
      <c r="AC149" s="228" t="s">
        <v>114</v>
      </c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28"/>
      <c r="AQ149" s="179" t="str">
        <f t="shared" si="73"/>
        <v>стр.9064</v>
      </c>
      <c r="AR149" s="256" t="s">
        <v>114</v>
      </c>
      <c r="AS149" s="256" t="s">
        <v>114</v>
      </c>
      <c r="AT149" s="257">
        <f t="shared" si="76"/>
        <v>0</v>
      </c>
      <c r="AU149" s="257">
        <f t="shared" si="76"/>
        <v>0</v>
      </c>
      <c r="AV149" s="256" t="s">
        <v>114</v>
      </c>
      <c r="AW149" s="256" t="s">
        <v>114</v>
      </c>
      <c r="AX149" s="257">
        <f t="shared" si="77"/>
        <v>0</v>
      </c>
      <c r="AY149" s="257">
        <f t="shared" si="77"/>
        <v>0</v>
      </c>
    </row>
    <row r="150" spans="1:51" ht="51">
      <c r="A150" s="185" t="s">
        <v>205</v>
      </c>
      <c r="B150" s="171">
        <v>9065</v>
      </c>
      <c r="C150" s="102" t="s">
        <v>76</v>
      </c>
      <c r="D150" s="100">
        <f t="shared" si="68"/>
        <v>0</v>
      </c>
      <c r="E150" s="100">
        <f t="shared" si="69"/>
        <v>0</v>
      </c>
      <c r="F150" s="100">
        <f t="shared" si="70"/>
        <v>0</v>
      </c>
      <c r="G150" s="101"/>
      <c r="H150" s="101"/>
      <c r="I150" s="228" t="s">
        <v>114</v>
      </c>
      <c r="J150" s="228" t="s">
        <v>114</v>
      </c>
      <c r="K150" s="228" t="s">
        <v>114</v>
      </c>
      <c r="L150" s="228" t="s">
        <v>114</v>
      </c>
      <c r="M150" s="101"/>
      <c r="N150" s="101"/>
      <c r="O150" s="101"/>
      <c r="P150" s="101"/>
      <c r="Q150" s="101"/>
      <c r="R150" s="101"/>
      <c r="S150" s="101"/>
      <c r="T150" s="101"/>
      <c r="U150" s="100">
        <f t="shared" si="71"/>
        <v>0</v>
      </c>
      <c r="V150" s="100">
        <f t="shared" si="72"/>
        <v>0</v>
      </c>
      <c r="W150" s="100">
        <f aca="true" t="shared" si="78" ref="W150:W192">SUM(Y150,AE150,AI150,AK150)</f>
        <v>0</v>
      </c>
      <c r="X150" s="101"/>
      <c r="Y150" s="101"/>
      <c r="Z150" s="228" t="s">
        <v>114</v>
      </c>
      <c r="AA150" s="228" t="s">
        <v>114</v>
      </c>
      <c r="AB150" s="228" t="s">
        <v>114</v>
      </c>
      <c r="AC150" s="228" t="s">
        <v>114</v>
      </c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28"/>
      <c r="AQ150" s="179" t="str">
        <f t="shared" si="73"/>
        <v>стр.9065</v>
      </c>
      <c r="AR150" s="256" t="s">
        <v>114</v>
      </c>
      <c r="AS150" s="256" t="s">
        <v>114</v>
      </c>
      <c r="AT150" s="257">
        <f t="shared" si="76"/>
        <v>0</v>
      </c>
      <c r="AU150" s="257">
        <f t="shared" si="76"/>
        <v>0</v>
      </c>
      <c r="AV150" s="256" t="s">
        <v>114</v>
      </c>
      <c r="AW150" s="256" t="s">
        <v>114</v>
      </c>
      <c r="AX150" s="257">
        <f t="shared" si="77"/>
        <v>0</v>
      </c>
      <c r="AY150" s="257">
        <f t="shared" si="77"/>
        <v>0</v>
      </c>
    </row>
    <row r="151" spans="1:51" ht="51">
      <c r="A151" s="185" t="s">
        <v>206</v>
      </c>
      <c r="B151" s="191">
        <v>9066</v>
      </c>
      <c r="C151" s="150" t="s">
        <v>76</v>
      </c>
      <c r="D151" s="100">
        <f t="shared" si="68"/>
        <v>0</v>
      </c>
      <c r="E151" s="100">
        <f t="shared" si="69"/>
        <v>0</v>
      </c>
      <c r="F151" s="100">
        <f t="shared" si="70"/>
        <v>0</v>
      </c>
      <c r="G151" s="101"/>
      <c r="H151" s="101"/>
      <c r="I151" s="228" t="s">
        <v>114</v>
      </c>
      <c r="J151" s="228" t="s">
        <v>114</v>
      </c>
      <c r="K151" s="228" t="s">
        <v>114</v>
      </c>
      <c r="L151" s="228" t="s">
        <v>114</v>
      </c>
      <c r="M151" s="101"/>
      <c r="N151" s="101"/>
      <c r="O151" s="101"/>
      <c r="P151" s="101"/>
      <c r="Q151" s="101"/>
      <c r="R151" s="101"/>
      <c r="S151" s="101"/>
      <c r="T151" s="101"/>
      <c r="U151" s="100">
        <f t="shared" si="71"/>
        <v>0</v>
      </c>
      <c r="V151" s="100">
        <f t="shared" si="72"/>
        <v>0</v>
      </c>
      <c r="W151" s="100">
        <f t="shared" si="78"/>
        <v>0</v>
      </c>
      <c r="X151" s="101"/>
      <c r="Y151" s="101"/>
      <c r="Z151" s="228" t="s">
        <v>114</v>
      </c>
      <c r="AA151" s="228" t="s">
        <v>114</v>
      </c>
      <c r="AB151" s="228" t="s">
        <v>114</v>
      </c>
      <c r="AC151" s="228" t="s">
        <v>114</v>
      </c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28"/>
      <c r="AQ151" s="179" t="str">
        <f t="shared" si="73"/>
        <v>стр.9066</v>
      </c>
      <c r="AR151" s="256" t="s">
        <v>114</v>
      </c>
      <c r="AS151" s="256" t="s">
        <v>114</v>
      </c>
      <c r="AT151" s="257">
        <f t="shared" si="76"/>
        <v>0</v>
      </c>
      <c r="AU151" s="257">
        <f t="shared" si="76"/>
        <v>0</v>
      </c>
      <c r="AV151" s="256" t="s">
        <v>114</v>
      </c>
      <c r="AW151" s="256" t="s">
        <v>114</v>
      </c>
      <c r="AX151" s="257">
        <f t="shared" si="77"/>
        <v>0</v>
      </c>
      <c r="AY151" s="257">
        <f t="shared" si="77"/>
        <v>0</v>
      </c>
    </row>
    <row r="152" spans="1:51" ht="76.5">
      <c r="A152" s="185" t="s">
        <v>207</v>
      </c>
      <c r="B152" s="171">
        <v>9067</v>
      </c>
      <c r="C152" s="183" t="s">
        <v>76</v>
      </c>
      <c r="D152" s="169">
        <f aca="true" t="shared" si="79" ref="D152:D158">SUM(G152,M152,Q152,S152)</f>
        <v>0</v>
      </c>
      <c r="E152" s="169">
        <f aca="true" t="shared" si="80" ref="E152:E158">IF(D152&lt;&gt;0,F152/D152*1000,0)</f>
        <v>0</v>
      </c>
      <c r="F152" s="169">
        <f aca="true" t="shared" si="81" ref="F152:F158">SUM(H152,N152,R152,T152)</f>
        <v>0</v>
      </c>
      <c r="G152" s="170"/>
      <c r="H152" s="170"/>
      <c r="I152" s="228" t="s">
        <v>114</v>
      </c>
      <c r="J152" s="228" t="s">
        <v>114</v>
      </c>
      <c r="K152" s="228" t="s">
        <v>114</v>
      </c>
      <c r="L152" s="228" t="s">
        <v>114</v>
      </c>
      <c r="M152" s="170"/>
      <c r="N152" s="170"/>
      <c r="O152" s="170"/>
      <c r="P152" s="170"/>
      <c r="Q152" s="170"/>
      <c r="R152" s="170"/>
      <c r="S152" s="170"/>
      <c r="T152" s="170"/>
      <c r="U152" s="169">
        <f aca="true" t="shared" si="82" ref="U152:U158">SUM(X152,AD152,AH152,AJ152)</f>
        <v>0</v>
      </c>
      <c r="V152" s="169">
        <f aca="true" t="shared" si="83" ref="V152:V158">IF(U152&lt;&gt;0,W152/U152*1000,0)</f>
        <v>0</v>
      </c>
      <c r="W152" s="169">
        <f aca="true" t="shared" si="84" ref="W152:W158">SUM(Y152,AE152,AI152,AK152)</f>
        <v>0</v>
      </c>
      <c r="X152" s="170"/>
      <c r="Y152" s="170"/>
      <c r="Z152" s="228" t="s">
        <v>114</v>
      </c>
      <c r="AA152" s="228" t="s">
        <v>114</v>
      </c>
      <c r="AB152" s="228" t="s">
        <v>114</v>
      </c>
      <c r="AC152" s="228" t="s">
        <v>114</v>
      </c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60"/>
      <c r="AQ152" s="179" t="str">
        <f t="shared" si="73"/>
        <v>стр.9067</v>
      </c>
      <c r="AR152" s="256" t="s">
        <v>114</v>
      </c>
      <c r="AS152" s="256" t="s">
        <v>114</v>
      </c>
      <c r="AT152" s="257">
        <f t="shared" si="76"/>
        <v>0</v>
      </c>
      <c r="AU152" s="257">
        <f t="shared" si="76"/>
        <v>0</v>
      </c>
      <c r="AV152" s="256" t="s">
        <v>114</v>
      </c>
      <c r="AW152" s="256" t="s">
        <v>114</v>
      </c>
      <c r="AX152" s="257">
        <f t="shared" si="77"/>
        <v>0</v>
      </c>
      <c r="AY152" s="257">
        <f t="shared" si="77"/>
        <v>0</v>
      </c>
    </row>
    <row r="153" spans="1:51" ht="25.5">
      <c r="A153" s="211" t="s">
        <v>242</v>
      </c>
      <c r="B153" s="161">
        <v>9070</v>
      </c>
      <c r="C153" s="161" t="s">
        <v>76</v>
      </c>
      <c r="D153" s="174">
        <f t="shared" si="79"/>
        <v>0</v>
      </c>
      <c r="E153" s="174">
        <f t="shared" si="80"/>
        <v>0</v>
      </c>
      <c r="F153" s="174">
        <f t="shared" si="81"/>
        <v>0</v>
      </c>
      <c r="G153" s="194">
        <f aca="true" t="shared" si="85" ref="G153:T153">SUM(G154:G157)</f>
        <v>0</v>
      </c>
      <c r="H153" s="194">
        <f t="shared" si="85"/>
        <v>0</v>
      </c>
      <c r="I153" s="130" t="s">
        <v>114</v>
      </c>
      <c r="J153" s="130" t="s">
        <v>114</v>
      </c>
      <c r="K153" s="130" t="s">
        <v>114</v>
      </c>
      <c r="L153" s="130" t="s">
        <v>114</v>
      </c>
      <c r="M153" s="194">
        <f t="shared" si="85"/>
        <v>0</v>
      </c>
      <c r="N153" s="194">
        <f t="shared" si="85"/>
        <v>0</v>
      </c>
      <c r="O153" s="194">
        <f t="shared" si="85"/>
        <v>0</v>
      </c>
      <c r="P153" s="194">
        <f t="shared" si="85"/>
        <v>0</v>
      </c>
      <c r="Q153" s="194">
        <f t="shared" si="85"/>
        <v>0</v>
      </c>
      <c r="R153" s="194">
        <f t="shared" si="85"/>
        <v>0</v>
      </c>
      <c r="S153" s="194">
        <f t="shared" si="85"/>
        <v>0</v>
      </c>
      <c r="T153" s="194">
        <f t="shared" si="85"/>
        <v>0</v>
      </c>
      <c r="U153" s="174">
        <f t="shared" si="82"/>
        <v>0</v>
      </c>
      <c r="V153" s="174">
        <f t="shared" si="83"/>
        <v>0</v>
      </c>
      <c r="W153" s="174">
        <f t="shared" si="84"/>
        <v>0</v>
      </c>
      <c r="X153" s="194">
        <f aca="true" t="shared" si="86" ref="X153:AO153">SUM(X154:X157)</f>
        <v>0</v>
      </c>
      <c r="Y153" s="194">
        <f t="shared" si="86"/>
        <v>0</v>
      </c>
      <c r="Z153" s="130" t="s">
        <v>114</v>
      </c>
      <c r="AA153" s="130" t="s">
        <v>114</v>
      </c>
      <c r="AB153" s="130" t="s">
        <v>114</v>
      </c>
      <c r="AC153" s="130" t="s">
        <v>114</v>
      </c>
      <c r="AD153" s="194">
        <f t="shared" si="86"/>
        <v>0</v>
      </c>
      <c r="AE153" s="194">
        <f t="shared" si="86"/>
        <v>0</v>
      </c>
      <c r="AF153" s="194">
        <f t="shared" si="86"/>
        <v>0</v>
      </c>
      <c r="AG153" s="194">
        <f t="shared" si="86"/>
        <v>0</v>
      </c>
      <c r="AH153" s="194">
        <f t="shared" si="86"/>
        <v>0</v>
      </c>
      <c r="AI153" s="194">
        <f t="shared" si="86"/>
        <v>0</v>
      </c>
      <c r="AJ153" s="194">
        <f t="shared" si="86"/>
        <v>0</v>
      </c>
      <c r="AK153" s="194">
        <f t="shared" si="86"/>
        <v>0</v>
      </c>
      <c r="AL153" s="194">
        <f t="shared" si="86"/>
        <v>0</v>
      </c>
      <c r="AM153" s="194">
        <f t="shared" si="86"/>
        <v>0</v>
      </c>
      <c r="AN153" s="194">
        <f t="shared" si="86"/>
        <v>0</v>
      </c>
      <c r="AO153" s="194">
        <f t="shared" si="86"/>
        <v>0</v>
      </c>
      <c r="AP153" s="160"/>
      <c r="AQ153" s="179" t="str">
        <f t="shared" si="73"/>
        <v>стр.9070</v>
      </c>
      <c r="AR153" s="256" t="s">
        <v>114</v>
      </c>
      <c r="AS153" s="256" t="s">
        <v>114</v>
      </c>
      <c r="AT153" s="257">
        <f t="shared" si="76"/>
        <v>0</v>
      </c>
      <c r="AU153" s="257">
        <f t="shared" si="76"/>
        <v>0</v>
      </c>
      <c r="AV153" s="256" t="s">
        <v>114</v>
      </c>
      <c r="AW153" s="256" t="s">
        <v>114</v>
      </c>
      <c r="AX153" s="257">
        <f t="shared" si="77"/>
        <v>0</v>
      </c>
      <c r="AY153" s="257">
        <f t="shared" si="77"/>
        <v>0</v>
      </c>
    </row>
    <row r="154" spans="1:51" ht="51">
      <c r="A154" s="185" t="s">
        <v>243</v>
      </c>
      <c r="B154" s="102">
        <v>9071</v>
      </c>
      <c r="C154" s="183" t="s">
        <v>76</v>
      </c>
      <c r="D154" s="169">
        <f t="shared" si="79"/>
        <v>0</v>
      </c>
      <c r="E154" s="169">
        <f t="shared" si="80"/>
        <v>0</v>
      </c>
      <c r="F154" s="169">
        <f t="shared" si="81"/>
        <v>0</v>
      </c>
      <c r="G154" s="170"/>
      <c r="H154" s="170"/>
      <c r="I154" s="228" t="s">
        <v>114</v>
      </c>
      <c r="J154" s="228" t="s">
        <v>114</v>
      </c>
      <c r="K154" s="228" t="s">
        <v>114</v>
      </c>
      <c r="L154" s="228" t="s">
        <v>114</v>
      </c>
      <c r="M154" s="170"/>
      <c r="N154" s="170"/>
      <c r="O154" s="170"/>
      <c r="P154" s="170"/>
      <c r="Q154" s="170"/>
      <c r="R154" s="170"/>
      <c r="S154" s="170"/>
      <c r="T154" s="170"/>
      <c r="U154" s="169">
        <f t="shared" si="82"/>
        <v>0</v>
      </c>
      <c r="V154" s="169">
        <f t="shared" si="83"/>
        <v>0</v>
      </c>
      <c r="W154" s="169">
        <f t="shared" si="84"/>
        <v>0</v>
      </c>
      <c r="X154" s="170"/>
      <c r="Y154" s="170"/>
      <c r="Z154" s="228" t="s">
        <v>114</v>
      </c>
      <c r="AA154" s="228" t="s">
        <v>114</v>
      </c>
      <c r="AB154" s="228" t="s">
        <v>114</v>
      </c>
      <c r="AC154" s="228" t="s">
        <v>114</v>
      </c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28"/>
      <c r="AQ154" s="179" t="str">
        <f t="shared" si="73"/>
        <v>стр.9071</v>
      </c>
      <c r="AR154" s="256" t="s">
        <v>114</v>
      </c>
      <c r="AS154" s="256" t="s">
        <v>114</v>
      </c>
      <c r="AT154" s="257">
        <f t="shared" si="76"/>
        <v>0</v>
      </c>
      <c r="AU154" s="257">
        <f t="shared" si="76"/>
        <v>0</v>
      </c>
      <c r="AV154" s="256" t="s">
        <v>114</v>
      </c>
      <c r="AW154" s="256" t="s">
        <v>114</v>
      </c>
      <c r="AX154" s="257">
        <f t="shared" si="77"/>
        <v>0</v>
      </c>
      <c r="AY154" s="257">
        <f t="shared" si="77"/>
        <v>0</v>
      </c>
    </row>
    <row r="155" spans="1:51" ht="51">
      <c r="A155" s="185" t="s">
        <v>208</v>
      </c>
      <c r="B155" s="171">
        <v>9072</v>
      </c>
      <c r="C155" s="183" t="s">
        <v>76</v>
      </c>
      <c r="D155" s="169">
        <f t="shared" si="79"/>
        <v>0</v>
      </c>
      <c r="E155" s="169">
        <f t="shared" si="80"/>
        <v>0</v>
      </c>
      <c r="F155" s="169">
        <f t="shared" si="81"/>
        <v>0</v>
      </c>
      <c r="G155" s="170"/>
      <c r="H155" s="170"/>
      <c r="I155" s="228" t="s">
        <v>114</v>
      </c>
      <c r="J155" s="228" t="s">
        <v>114</v>
      </c>
      <c r="K155" s="228" t="s">
        <v>114</v>
      </c>
      <c r="L155" s="228" t="s">
        <v>114</v>
      </c>
      <c r="M155" s="170"/>
      <c r="N155" s="170"/>
      <c r="O155" s="170"/>
      <c r="P155" s="170"/>
      <c r="Q155" s="170"/>
      <c r="R155" s="170"/>
      <c r="S155" s="170"/>
      <c r="T155" s="170"/>
      <c r="U155" s="169">
        <f t="shared" si="82"/>
        <v>0</v>
      </c>
      <c r="V155" s="169">
        <f t="shared" si="83"/>
        <v>0</v>
      </c>
      <c r="W155" s="169">
        <f t="shared" si="84"/>
        <v>0</v>
      </c>
      <c r="X155" s="170"/>
      <c r="Y155" s="170"/>
      <c r="Z155" s="228" t="s">
        <v>114</v>
      </c>
      <c r="AA155" s="228" t="s">
        <v>114</v>
      </c>
      <c r="AB155" s="228" t="s">
        <v>114</v>
      </c>
      <c r="AC155" s="228" t="s">
        <v>114</v>
      </c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60"/>
      <c r="AQ155" s="179" t="str">
        <f t="shared" si="73"/>
        <v>стр.9072</v>
      </c>
      <c r="AR155" s="256" t="s">
        <v>114</v>
      </c>
      <c r="AS155" s="256" t="s">
        <v>114</v>
      </c>
      <c r="AT155" s="257">
        <f t="shared" si="76"/>
        <v>0</v>
      </c>
      <c r="AU155" s="257">
        <f t="shared" si="76"/>
        <v>0</v>
      </c>
      <c r="AV155" s="256" t="s">
        <v>114</v>
      </c>
      <c r="AW155" s="256" t="s">
        <v>114</v>
      </c>
      <c r="AX155" s="257">
        <f t="shared" si="77"/>
        <v>0</v>
      </c>
      <c r="AY155" s="257">
        <f t="shared" si="77"/>
        <v>0</v>
      </c>
    </row>
    <row r="156" spans="1:51" ht="38.25">
      <c r="A156" s="185" t="s">
        <v>209</v>
      </c>
      <c r="B156" s="171">
        <v>9073</v>
      </c>
      <c r="C156" s="183" t="s">
        <v>76</v>
      </c>
      <c r="D156" s="169">
        <f t="shared" si="79"/>
        <v>0</v>
      </c>
      <c r="E156" s="169">
        <f t="shared" si="80"/>
        <v>0</v>
      </c>
      <c r="F156" s="169">
        <f t="shared" si="81"/>
        <v>0</v>
      </c>
      <c r="G156" s="170"/>
      <c r="H156" s="170"/>
      <c r="I156" s="228" t="s">
        <v>114</v>
      </c>
      <c r="J156" s="228" t="s">
        <v>114</v>
      </c>
      <c r="K156" s="228" t="s">
        <v>114</v>
      </c>
      <c r="L156" s="228" t="s">
        <v>114</v>
      </c>
      <c r="M156" s="170"/>
      <c r="N156" s="170"/>
      <c r="O156" s="170"/>
      <c r="P156" s="170"/>
      <c r="Q156" s="170"/>
      <c r="R156" s="170"/>
      <c r="S156" s="170"/>
      <c r="T156" s="170"/>
      <c r="U156" s="169">
        <f t="shared" si="82"/>
        <v>0</v>
      </c>
      <c r="V156" s="169">
        <f t="shared" si="83"/>
        <v>0</v>
      </c>
      <c r="W156" s="169">
        <f t="shared" si="84"/>
        <v>0</v>
      </c>
      <c r="X156" s="170"/>
      <c r="Y156" s="170"/>
      <c r="Z156" s="228" t="s">
        <v>114</v>
      </c>
      <c r="AA156" s="228" t="s">
        <v>114</v>
      </c>
      <c r="AB156" s="228" t="s">
        <v>114</v>
      </c>
      <c r="AC156" s="228" t="s">
        <v>114</v>
      </c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60"/>
      <c r="AQ156" s="179" t="str">
        <f t="shared" si="73"/>
        <v>стр.9073</v>
      </c>
      <c r="AR156" s="256" t="s">
        <v>114</v>
      </c>
      <c r="AS156" s="256" t="s">
        <v>114</v>
      </c>
      <c r="AT156" s="257">
        <f t="shared" si="76"/>
        <v>0</v>
      </c>
      <c r="AU156" s="257">
        <f t="shared" si="76"/>
        <v>0</v>
      </c>
      <c r="AV156" s="256" t="s">
        <v>114</v>
      </c>
      <c r="AW156" s="256" t="s">
        <v>114</v>
      </c>
      <c r="AX156" s="257">
        <f t="shared" si="77"/>
        <v>0</v>
      </c>
      <c r="AY156" s="257">
        <f t="shared" si="77"/>
        <v>0</v>
      </c>
    </row>
    <row r="157" spans="1:51" ht="51">
      <c r="A157" s="185" t="s">
        <v>210</v>
      </c>
      <c r="B157" s="171">
        <v>9074</v>
      </c>
      <c r="C157" s="183" t="s">
        <v>76</v>
      </c>
      <c r="D157" s="169">
        <f t="shared" si="79"/>
        <v>0</v>
      </c>
      <c r="E157" s="169">
        <f t="shared" si="80"/>
        <v>0</v>
      </c>
      <c r="F157" s="169">
        <f t="shared" si="81"/>
        <v>0</v>
      </c>
      <c r="G157" s="170"/>
      <c r="H157" s="170"/>
      <c r="I157" s="228" t="s">
        <v>114</v>
      </c>
      <c r="J157" s="228" t="s">
        <v>114</v>
      </c>
      <c r="K157" s="228" t="s">
        <v>114</v>
      </c>
      <c r="L157" s="228" t="s">
        <v>114</v>
      </c>
      <c r="M157" s="170"/>
      <c r="N157" s="170"/>
      <c r="O157" s="170"/>
      <c r="P157" s="170"/>
      <c r="Q157" s="170"/>
      <c r="R157" s="170"/>
      <c r="S157" s="170"/>
      <c r="T157" s="170"/>
      <c r="U157" s="169">
        <f t="shared" si="82"/>
        <v>0</v>
      </c>
      <c r="V157" s="169">
        <f t="shared" si="83"/>
        <v>0</v>
      </c>
      <c r="W157" s="169">
        <f t="shared" si="84"/>
        <v>0</v>
      </c>
      <c r="X157" s="170"/>
      <c r="Y157" s="170"/>
      <c r="Z157" s="228" t="s">
        <v>114</v>
      </c>
      <c r="AA157" s="228" t="s">
        <v>114</v>
      </c>
      <c r="AB157" s="228" t="s">
        <v>114</v>
      </c>
      <c r="AC157" s="228" t="s">
        <v>114</v>
      </c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60"/>
      <c r="AQ157" s="179" t="str">
        <f t="shared" si="73"/>
        <v>стр.9074</v>
      </c>
      <c r="AR157" s="256" t="s">
        <v>114</v>
      </c>
      <c r="AS157" s="256" t="s">
        <v>114</v>
      </c>
      <c r="AT157" s="257">
        <f t="shared" si="76"/>
        <v>0</v>
      </c>
      <c r="AU157" s="257">
        <f t="shared" si="76"/>
        <v>0</v>
      </c>
      <c r="AV157" s="256" t="s">
        <v>114</v>
      </c>
      <c r="AW157" s="256" t="s">
        <v>114</v>
      </c>
      <c r="AX157" s="257">
        <f t="shared" si="77"/>
        <v>0</v>
      </c>
      <c r="AY157" s="257">
        <f t="shared" si="77"/>
        <v>0</v>
      </c>
    </row>
    <row r="158" spans="1:51" ht="25.5">
      <c r="A158" s="184" t="s">
        <v>248</v>
      </c>
      <c r="B158" s="186">
        <v>9080</v>
      </c>
      <c r="C158" s="161" t="s">
        <v>76</v>
      </c>
      <c r="D158" s="174">
        <f t="shared" si="79"/>
        <v>0</v>
      </c>
      <c r="E158" s="174">
        <f t="shared" si="80"/>
        <v>0</v>
      </c>
      <c r="F158" s="174">
        <f t="shared" si="81"/>
        <v>0</v>
      </c>
      <c r="G158" s="194">
        <f aca="true" t="shared" si="87" ref="G158:T158">SUM(G159:G162)</f>
        <v>0</v>
      </c>
      <c r="H158" s="194">
        <f t="shared" si="87"/>
        <v>0</v>
      </c>
      <c r="I158" s="130" t="s">
        <v>114</v>
      </c>
      <c r="J158" s="130" t="s">
        <v>114</v>
      </c>
      <c r="K158" s="130" t="s">
        <v>114</v>
      </c>
      <c r="L158" s="130" t="s">
        <v>114</v>
      </c>
      <c r="M158" s="194">
        <f t="shared" si="87"/>
        <v>0</v>
      </c>
      <c r="N158" s="194">
        <f t="shared" si="87"/>
        <v>0</v>
      </c>
      <c r="O158" s="194">
        <f t="shared" si="87"/>
        <v>0</v>
      </c>
      <c r="P158" s="194">
        <f t="shared" si="87"/>
        <v>0</v>
      </c>
      <c r="Q158" s="194">
        <f t="shared" si="87"/>
        <v>0</v>
      </c>
      <c r="R158" s="194">
        <f t="shared" si="87"/>
        <v>0</v>
      </c>
      <c r="S158" s="194">
        <f t="shared" si="87"/>
        <v>0</v>
      </c>
      <c r="T158" s="194">
        <f t="shared" si="87"/>
        <v>0</v>
      </c>
      <c r="U158" s="174">
        <f t="shared" si="82"/>
        <v>0</v>
      </c>
      <c r="V158" s="174">
        <f t="shared" si="83"/>
        <v>0</v>
      </c>
      <c r="W158" s="174">
        <f t="shared" si="84"/>
        <v>0</v>
      </c>
      <c r="X158" s="194">
        <f aca="true" t="shared" si="88" ref="X158:AO158">SUM(X159:X162)</f>
        <v>0</v>
      </c>
      <c r="Y158" s="194">
        <f t="shared" si="88"/>
        <v>0</v>
      </c>
      <c r="Z158" s="130" t="s">
        <v>114</v>
      </c>
      <c r="AA158" s="130" t="s">
        <v>114</v>
      </c>
      <c r="AB158" s="130" t="s">
        <v>114</v>
      </c>
      <c r="AC158" s="130" t="s">
        <v>114</v>
      </c>
      <c r="AD158" s="194">
        <f t="shared" si="88"/>
        <v>0</v>
      </c>
      <c r="AE158" s="194">
        <f t="shared" si="88"/>
        <v>0</v>
      </c>
      <c r="AF158" s="194">
        <f t="shared" si="88"/>
        <v>0</v>
      </c>
      <c r="AG158" s="194">
        <f t="shared" si="88"/>
        <v>0</v>
      </c>
      <c r="AH158" s="194">
        <f t="shared" si="88"/>
        <v>0</v>
      </c>
      <c r="AI158" s="194">
        <f t="shared" si="88"/>
        <v>0</v>
      </c>
      <c r="AJ158" s="194">
        <f t="shared" si="88"/>
        <v>0</v>
      </c>
      <c r="AK158" s="194">
        <f t="shared" si="88"/>
        <v>0</v>
      </c>
      <c r="AL158" s="194">
        <f t="shared" si="88"/>
        <v>0</v>
      </c>
      <c r="AM158" s="194">
        <f t="shared" si="88"/>
        <v>0</v>
      </c>
      <c r="AN158" s="194">
        <f t="shared" si="88"/>
        <v>0</v>
      </c>
      <c r="AO158" s="194">
        <f t="shared" si="88"/>
        <v>0</v>
      </c>
      <c r="AP158" s="160"/>
      <c r="AQ158" s="179" t="str">
        <f t="shared" si="73"/>
        <v>стр.9080</v>
      </c>
      <c r="AR158" s="256" t="s">
        <v>114</v>
      </c>
      <c r="AS158" s="256" t="s">
        <v>114</v>
      </c>
      <c r="AT158" s="257">
        <f t="shared" si="76"/>
        <v>0</v>
      </c>
      <c r="AU158" s="257">
        <f t="shared" si="76"/>
        <v>0</v>
      </c>
      <c r="AV158" s="256" t="s">
        <v>114</v>
      </c>
      <c r="AW158" s="256" t="s">
        <v>114</v>
      </c>
      <c r="AX158" s="257">
        <f t="shared" si="77"/>
        <v>0</v>
      </c>
      <c r="AY158" s="257">
        <f t="shared" si="77"/>
        <v>0</v>
      </c>
    </row>
    <row r="159" spans="1:51" ht="51">
      <c r="A159" s="178" t="s">
        <v>241</v>
      </c>
      <c r="B159" s="144">
        <v>9081</v>
      </c>
      <c r="C159" s="150" t="s">
        <v>76</v>
      </c>
      <c r="D159" s="100">
        <f t="shared" si="68"/>
        <v>0</v>
      </c>
      <c r="E159" s="100">
        <f aca="true" t="shared" si="89" ref="E159:E177">IF(D159&lt;&gt;0,F159/D159*1000,0)</f>
        <v>0</v>
      </c>
      <c r="F159" s="100">
        <f aca="true" t="shared" si="90" ref="F159:F178">SUM(H159,N159,R159,T159)</f>
        <v>0</v>
      </c>
      <c r="G159" s="101"/>
      <c r="H159" s="101"/>
      <c r="I159" s="228" t="s">
        <v>114</v>
      </c>
      <c r="J159" s="228" t="s">
        <v>114</v>
      </c>
      <c r="K159" s="228" t="s">
        <v>114</v>
      </c>
      <c r="L159" s="228" t="s">
        <v>114</v>
      </c>
      <c r="M159" s="101"/>
      <c r="N159" s="101"/>
      <c r="O159" s="101"/>
      <c r="P159" s="101"/>
      <c r="Q159" s="101"/>
      <c r="R159" s="101"/>
      <c r="S159" s="101"/>
      <c r="T159" s="101"/>
      <c r="U159" s="100">
        <f t="shared" si="71"/>
        <v>0</v>
      </c>
      <c r="V159" s="100">
        <f aca="true" t="shared" si="91" ref="V159:V177">IF(U159&lt;&gt;0,W159/U159*1000,0)</f>
        <v>0</v>
      </c>
      <c r="W159" s="100">
        <f t="shared" si="78"/>
        <v>0</v>
      </c>
      <c r="X159" s="101"/>
      <c r="Y159" s="101"/>
      <c r="Z159" s="228" t="s">
        <v>114</v>
      </c>
      <c r="AA159" s="228" t="s">
        <v>114</v>
      </c>
      <c r="AB159" s="228" t="s">
        <v>114</v>
      </c>
      <c r="AC159" s="228" t="s">
        <v>114</v>
      </c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28"/>
      <c r="AQ159" s="179" t="str">
        <f t="shared" si="73"/>
        <v>стр.9081</v>
      </c>
      <c r="AR159" s="256" t="s">
        <v>114</v>
      </c>
      <c r="AS159" s="256" t="s">
        <v>114</v>
      </c>
      <c r="AT159" s="257">
        <f t="shared" si="76"/>
        <v>0</v>
      </c>
      <c r="AU159" s="257">
        <f t="shared" si="76"/>
        <v>0</v>
      </c>
      <c r="AV159" s="256" t="s">
        <v>114</v>
      </c>
      <c r="AW159" s="256" t="s">
        <v>114</v>
      </c>
      <c r="AX159" s="257">
        <f t="shared" si="77"/>
        <v>0</v>
      </c>
      <c r="AY159" s="257">
        <f t="shared" si="77"/>
        <v>0</v>
      </c>
    </row>
    <row r="160" spans="1:51" ht="51">
      <c r="A160" s="178" t="s">
        <v>211</v>
      </c>
      <c r="B160" s="183">
        <v>9082</v>
      </c>
      <c r="C160" s="183" t="s">
        <v>76</v>
      </c>
      <c r="D160" s="169">
        <f>SUM(G160,M160,Q160,S160)</f>
        <v>0</v>
      </c>
      <c r="E160" s="169">
        <f>IF(D160&lt;&gt;0,F160/D160*1000,0)</f>
        <v>0</v>
      </c>
      <c r="F160" s="169">
        <f>SUM(H160,N160,R160,T160)</f>
        <v>0</v>
      </c>
      <c r="G160" s="170"/>
      <c r="H160" s="170"/>
      <c r="I160" s="228" t="s">
        <v>114</v>
      </c>
      <c r="J160" s="228" t="s">
        <v>114</v>
      </c>
      <c r="K160" s="228" t="s">
        <v>114</v>
      </c>
      <c r="L160" s="228" t="s">
        <v>114</v>
      </c>
      <c r="M160" s="170"/>
      <c r="N160" s="170"/>
      <c r="O160" s="170"/>
      <c r="P160" s="170"/>
      <c r="Q160" s="170"/>
      <c r="R160" s="170"/>
      <c r="S160" s="170"/>
      <c r="T160" s="170"/>
      <c r="U160" s="169">
        <f>SUM(X160,AD160,AH160,AJ160)</f>
        <v>0</v>
      </c>
      <c r="V160" s="169">
        <f>IF(U160&lt;&gt;0,W160/U160*1000,0)</f>
        <v>0</v>
      </c>
      <c r="W160" s="169">
        <f>SUM(Y160,AE160,AI160,AK160)</f>
        <v>0</v>
      </c>
      <c r="X160" s="170"/>
      <c r="Y160" s="170"/>
      <c r="Z160" s="228" t="s">
        <v>114</v>
      </c>
      <c r="AA160" s="228" t="s">
        <v>114</v>
      </c>
      <c r="AB160" s="228" t="s">
        <v>114</v>
      </c>
      <c r="AC160" s="228" t="s">
        <v>114</v>
      </c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60"/>
      <c r="AQ160" s="179" t="str">
        <f t="shared" si="73"/>
        <v>стр.9082</v>
      </c>
      <c r="AR160" s="256" t="s">
        <v>114</v>
      </c>
      <c r="AS160" s="256" t="s">
        <v>114</v>
      </c>
      <c r="AT160" s="257">
        <f t="shared" si="76"/>
        <v>0</v>
      </c>
      <c r="AU160" s="257">
        <f t="shared" si="76"/>
        <v>0</v>
      </c>
      <c r="AV160" s="256" t="s">
        <v>114</v>
      </c>
      <c r="AW160" s="256" t="s">
        <v>114</v>
      </c>
      <c r="AX160" s="257">
        <f t="shared" si="77"/>
        <v>0</v>
      </c>
      <c r="AY160" s="257">
        <f t="shared" si="77"/>
        <v>0</v>
      </c>
    </row>
    <row r="161" spans="1:51" ht="38.25">
      <c r="A161" s="178" t="s">
        <v>212</v>
      </c>
      <c r="B161" s="191">
        <v>9083</v>
      </c>
      <c r="C161" s="183" t="s">
        <v>76</v>
      </c>
      <c r="D161" s="169">
        <f>SUM(G161,M161,Q161,S161)</f>
        <v>0</v>
      </c>
      <c r="E161" s="169">
        <f>IF(D161&lt;&gt;0,F161/D161*1000,0)</f>
        <v>0</v>
      </c>
      <c r="F161" s="169">
        <f>SUM(H161,N161,R161,T161)</f>
        <v>0</v>
      </c>
      <c r="G161" s="170"/>
      <c r="H161" s="170"/>
      <c r="I161" s="228" t="s">
        <v>114</v>
      </c>
      <c r="J161" s="228" t="s">
        <v>114</v>
      </c>
      <c r="K161" s="228" t="s">
        <v>114</v>
      </c>
      <c r="L161" s="228" t="s">
        <v>114</v>
      </c>
      <c r="M161" s="170"/>
      <c r="N161" s="170"/>
      <c r="O161" s="170"/>
      <c r="P161" s="170"/>
      <c r="Q161" s="170"/>
      <c r="R161" s="170"/>
      <c r="S161" s="170"/>
      <c r="T161" s="170"/>
      <c r="U161" s="169">
        <f>SUM(X161,AD161,AH161,AJ161)</f>
        <v>0</v>
      </c>
      <c r="V161" s="169">
        <f>IF(U161&lt;&gt;0,W161/U161*1000,0)</f>
        <v>0</v>
      </c>
      <c r="W161" s="169">
        <f>SUM(Y161,AE161,AI161,AK161)</f>
        <v>0</v>
      </c>
      <c r="X161" s="170"/>
      <c r="Y161" s="170"/>
      <c r="Z161" s="228" t="s">
        <v>114</v>
      </c>
      <c r="AA161" s="228" t="s">
        <v>114</v>
      </c>
      <c r="AB161" s="228" t="s">
        <v>114</v>
      </c>
      <c r="AC161" s="228" t="s">
        <v>114</v>
      </c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60"/>
      <c r="AQ161" s="179" t="str">
        <f t="shared" si="73"/>
        <v>стр.9083</v>
      </c>
      <c r="AR161" s="256" t="s">
        <v>114</v>
      </c>
      <c r="AS161" s="256" t="s">
        <v>114</v>
      </c>
      <c r="AT161" s="257">
        <f t="shared" si="76"/>
        <v>0</v>
      </c>
      <c r="AU161" s="257">
        <f t="shared" si="76"/>
        <v>0</v>
      </c>
      <c r="AV161" s="256" t="s">
        <v>114</v>
      </c>
      <c r="AW161" s="256" t="s">
        <v>114</v>
      </c>
      <c r="AX161" s="257">
        <f t="shared" si="77"/>
        <v>0</v>
      </c>
      <c r="AY161" s="257">
        <f t="shared" si="77"/>
        <v>0</v>
      </c>
    </row>
    <row r="162" spans="1:51" ht="38.25">
      <c r="A162" s="178" t="s">
        <v>213</v>
      </c>
      <c r="B162" s="191">
        <v>9084</v>
      </c>
      <c r="C162" s="183" t="s">
        <v>76</v>
      </c>
      <c r="D162" s="169">
        <f>SUM(G162,M162,Q162,S162)</f>
        <v>0</v>
      </c>
      <c r="E162" s="169">
        <f>IF(D162&lt;&gt;0,F162/D162*1000,0)</f>
        <v>0</v>
      </c>
      <c r="F162" s="169">
        <f>SUM(H162,N162,R162,T162)</f>
        <v>0</v>
      </c>
      <c r="G162" s="170"/>
      <c r="H162" s="170"/>
      <c r="I162" s="228" t="s">
        <v>114</v>
      </c>
      <c r="J162" s="228" t="s">
        <v>114</v>
      </c>
      <c r="K162" s="228" t="s">
        <v>114</v>
      </c>
      <c r="L162" s="228" t="s">
        <v>114</v>
      </c>
      <c r="M162" s="170"/>
      <c r="N162" s="170"/>
      <c r="O162" s="170"/>
      <c r="P162" s="170"/>
      <c r="Q162" s="170"/>
      <c r="R162" s="170"/>
      <c r="S162" s="170"/>
      <c r="T162" s="170"/>
      <c r="U162" s="169">
        <f>SUM(X162,AD162,AH162,AJ162)</f>
        <v>0</v>
      </c>
      <c r="V162" s="169">
        <f>IF(U162&lt;&gt;0,W162/U162*1000,0)</f>
        <v>0</v>
      </c>
      <c r="W162" s="169">
        <f>SUM(Y162,AE162,AI162,AK162)</f>
        <v>0</v>
      </c>
      <c r="X162" s="170"/>
      <c r="Y162" s="170"/>
      <c r="Z162" s="228" t="s">
        <v>114</v>
      </c>
      <c r="AA162" s="228" t="s">
        <v>114</v>
      </c>
      <c r="AB162" s="228" t="s">
        <v>114</v>
      </c>
      <c r="AC162" s="228" t="s">
        <v>114</v>
      </c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60"/>
      <c r="AQ162" s="179" t="str">
        <f t="shared" si="73"/>
        <v>стр.9084</v>
      </c>
      <c r="AR162" s="256" t="s">
        <v>114</v>
      </c>
      <c r="AS162" s="256" t="s">
        <v>114</v>
      </c>
      <c r="AT162" s="257">
        <f t="shared" si="76"/>
        <v>0</v>
      </c>
      <c r="AU162" s="257">
        <f t="shared" si="76"/>
        <v>0</v>
      </c>
      <c r="AV162" s="256" t="s">
        <v>114</v>
      </c>
      <c r="AW162" s="256" t="s">
        <v>114</v>
      </c>
      <c r="AX162" s="257">
        <f t="shared" si="77"/>
        <v>0</v>
      </c>
      <c r="AY162" s="257">
        <f t="shared" si="77"/>
        <v>0</v>
      </c>
    </row>
    <row r="163" spans="1:51" ht="38.25">
      <c r="A163" s="184" t="s">
        <v>249</v>
      </c>
      <c r="B163" s="161">
        <v>9090</v>
      </c>
      <c r="C163" s="161" t="s">
        <v>76</v>
      </c>
      <c r="D163" s="174">
        <f>SUM(G163,M163,Q163,S163)</f>
        <v>0</v>
      </c>
      <c r="E163" s="174">
        <f>IF(D163&lt;&gt;0,F163/D163*1000,0)</f>
        <v>0</v>
      </c>
      <c r="F163" s="174">
        <f>SUM(H163,N163,R163,T163)</f>
        <v>0</v>
      </c>
      <c r="G163" s="194">
        <f>SUM(G164:G168)</f>
        <v>0</v>
      </c>
      <c r="H163" s="194">
        <f aca="true" t="shared" si="92" ref="H163:T163">SUM(H164:H168)</f>
        <v>0</v>
      </c>
      <c r="I163" s="130" t="s">
        <v>114</v>
      </c>
      <c r="J163" s="130" t="s">
        <v>114</v>
      </c>
      <c r="K163" s="130" t="s">
        <v>114</v>
      </c>
      <c r="L163" s="130" t="s">
        <v>114</v>
      </c>
      <c r="M163" s="194">
        <f t="shared" si="92"/>
        <v>0</v>
      </c>
      <c r="N163" s="194">
        <f t="shared" si="92"/>
        <v>0</v>
      </c>
      <c r="O163" s="194">
        <f t="shared" si="92"/>
        <v>0</v>
      </c>
      <c r="P163" s="194">
        <f t="shared" si="92"/>
        <v>0</v>
      </c>
      <c r="Q163" s="194">
        <f t="shared" si="92"/>
        <v>0</v>
      </c>
      <c r="R163" s="194">
        <f t="shared" si="92"/>
        <v>0</v>
      </c>
      <c r="S163" s="194">
        <f t="shared" si="92"/>
        <v>0</v>
      </c>
      <c r="T163" s="194">
        <f t="shared" si="92"/>
        <v>0</v>
      </c>
      <c r="U163" s="174">
        <f>SUM(X163,AD163,AH163,AJ163)</f>
        <v>0</v>
      </c>
      <c r="V163" s="174">
        <f>IF(U163&lt;&gt;0,W163/U163*1000,0)</f>
        <v>0</v>
      </c>
      <c r="W163" s="174">
        <f>SUM(Y163,AE163,AI163,AK163)</f>
        <v>0</v>
      </c>
      <c r="X163" s="194">
        <f>SUM(X164:X168)</f>
        <v>0</v>
      </c>
      <c r="Y163" s="194">
        <f aca="true" t="shared" si="93" ref="Y163:AO163">SUM(Y164:Y168)</f>
        <v>0</v>
      </c>
      <c r="Z163" s="130" t="s">
        <v>114</v>
      </c>
      <c r="AA163" s="130" t="s">
        <v>114</v>
      </c>
      <c r="AB163" s="130" t="s">
        <v>114</v>
      </c>
      <c r="AC163" s="130" t="s">
        <v>114</v>
      </c>
      <c r="AD163" s="194">
        <f t="shared" si="93"/>
        <v>0</v>
      </c>
      <c r="AE163" s="194">
        <f t="shared" si="93"/>
        <v>0</v>
      </c>
      <c r="AF163" s="194">
        <f t="shared" si="93"/>
        <v>0</v>
      </c>
      <c r="AG163" s="194">
        <f t="shared" si="93"/>
        <v>0</v>
      </c>
      <c r="AH163" s="194">
        <f t="shared" si="93"/>
        <v>0</v>
      </c>
      <c r="AI163" s="194">
        <f t="shared" si="93"/>
        <v>0</v>
      </c>
      <c r="AJ163" s="194">
        <f t="shared" si="93"/>
        <v>0</v>
      </c>
      <c r="AK163" s="194">
        <f t="shared" si="93"/>
        <v>0</v>
      </c>
      <c r="AL163" s="194">
        <f t="shared" si="93"/>
        <v>0</v>
      </c>
      <c r="AM163" s="194">
        <f t="shared" si="93"/>
        <v>0</v>
      </c>
      <c r="AN163" s="194">
        <f t="shared" si="93"/>
        <v>0</v>
      </c>
      <c r="AO163" s="194">
        <f t="shared" si="93"/>
        <v>0</v>
      </c>
      <c r="AP163" s="160"/>
      <c r="AQ163" s="179" t="str">
        <f t="shared" si="73"/>
        <v>стр.9090</v>
      </c>
      <c r="AR163" s="256" t="s">
        <v>114</v>
      </c>
      <c r="AS163" s="256" t="s">
        <v>114</v>
      </c>
      <c r="AT163" s="257">
        <f t="shared" si="76"/>
        <v>0</v>
      </c>
      <c r="AU163" s="257">
        <f t="shared" si="76"/>
        <v>0</v>
      </c>
      <c r="AV163" s="256" t="s">
        <v>114</v>
      </c>
      <c r="AW163" s="256" t="s">
        <v>114</v>
      </c>
      <c r="AX163" s="257">
        <f t="shared" si="77"/>
        <v>0</v>
      </c>
      <c r="AY163" s="257">
        <f t="shared" si="77"/>
        <v>0</v>
      </c>
    </row>
    <row r="164" spans="1:51" ht="63.75">
      <c r="A164" s="178" t="s">
        <v>240</v>
      </c>
      <c r="B164" s="102">
        <v>9091</v>
      </c>
      <c r="C164" s="102" t="s">
        <v>76</v>
      </c>
      <c r="D164" s="100">
        <f t="shared" si="68"/>
        <v>0</v>
      </c>
      <c r="E164" s="100">
        <f t="shared" si="89"/>
        <v>0</v>
      </c>
      <c r="F164" s="100">
        <f t="shared" si="90"/>
        <v>0</v>
      </c>
      <c r="G164" s="101"/>
      <c r="H164" s="101"/>
      <c r="I164" s="228" t="s">
        <v>114</v>
      </c>
      <c r="J164" s="228" t="s">
        <v>114</v>
      </c>
      <c r="K164" s="228" t="s">
        <v>114</v>
      </c>
      <c r="L164" s="228" t="s">
        <v>114</v>
      </c>
      <c r="M164" s="101"/>
      <c r="N164" s="101"/>
      <c r="O164" s="101"/>
      <c r="P164" s="101"/>
      <c r="Q164" s="101"/>
      <c r="R164" s="101"/>
      <c r="S164" s="101"/>
      <c r="T164" s="101"/>
      <c r="U164" s="100">
        <f t="shared" si="71"/>
        <v>0</v>
      </c>
      <c r="V164" s="100">
        <f t="shared" si="91"/>
        <v>0</v>
      </c>
      <c r="W164" s="100">
        <f t="shared" si="78"/>
        <v>0</v>
      </c>
      <c r="X164" s="101"/>
      <c r="Y164" s="101"/>
      <c r="Z164" s="228" t="s">
        <v>114</v>
      </c>
      <c r="AA164" s="228" t="s">
        <v>114</v>
      </c>
      <c r="AB164" s="228" t="s">
        <v>114</v>
      </c>
      <c r="AC164" s="228" t="s">
        <v>114</v>
      </c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28"/>
      <c r="AQ164" s="179" t="str">
        <f t="shared" si="73"/>
        <v>стр.9091</v>
      </c>
      <c r="AR164" s="256" t="s">
        <v>114</v>
      </c>
      <c r="AS164" s="256" t="s">
        <v>114</v>
      </c>
      <c r="AT164" s="257">
        <f t="shared" si="76"/>
        <v>0</v>
      </c>
      <c r="AU164" s="257">
        <f t="shared" si="76"/>
        <v>0</v>
      </c>
      <c r="AV164" s="256" t="s">
        <v>114</v>
      </c>
      <c r="AW164" s="256" t="s">
        <v>114</v>
      </c>
      <c r="AX164" s="257">
        <f t="shared" si="77"/>
        <v>0</v>
      </c>
      <c r="AY164" s="257">
        <f t="shared" si="77"/>
        <v>0</v>
      </c>
    </row>
    <row r="165" spans="1:51" ht="63.75">
      <c r="A165" s="178" t="s">
        <v>214</v>
      </c>
      <c r="B165" s="144">
        <v>9092</v>
      </c>
      <c r="C165" s="150" t="s">
        <v>76</v>
      </c>
      <c r="D165" s="100">
        <f t="shared" si="68"/>
        <v>0</v>
      </c>
      <c r="E165" s="100">
        <f t="shared" si="89"/>
        <v>0</v>
      </c>
      <c r="F165" s="100">
        <f t="shared" si="90"/>
        <v>0</v>
      </c>
      <c r="G165" s="101"/>
      <c r="H165" s="101"/>
      <c r="I165" s="228" t="s">
        <v>114</v>
      </c>
      <c r="J165" s="228" t="s">
        <v>114</v>
      </c>
      <c r="K165" s="228" t="s">
        <v>114</v>
      </c>
      <c r="L165" s="228" t="s">
        <v>114</v>
      </c>
      <c r="M165" s="101"/>
      <c r="N165" s="101"/>
      <c r="O165" s="101"/>
      <c r="P165" s="101"/>
      <c r="Q165" s="101"/>
      <c r="R165" s="101"/>
      <c r="S165" s="101"/>
      <c r="T165" s="101"/>
      <c r="U165" s="100">
        <f t="shared" si="71"/>
        <v>0</v>
      </c>
      <c r="V165" s="100">
        <f t="shared" si="91"/>
        <v>0</v>
      </c>
      <c r="W165" s="100">
        <f t="shared" si="78"/>
        <v>0</v>
      </c>
      <c r="X165" s="101"/>
      <c r="Y165" s="101"/>
      <c r="Z165" s="228" t="s">
        <v>114</v>
      </c>
      <c r="AA165" s="228" t="s">
        <v>114</v>
      </c>
      <c r="AB165" s="228" t="s">
        <v>114</v>
      </c>
      <c r="AC165" s="228" t="s">
        <v>114</v>
      </c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28"/>
      <c r="AQ165" s="179" t="str">
        <f t="shared" si="73"/>
        <v>стр.9092</v>
      </c>
      <c r="AR165" s="256" t="s">
        <v>114</v>
      </c>
      <c r="AS165" s="256" t="s">
        <v>114</v>
      </c>
      <c r="AT165" s="257">
        <f t="shared" si="76"/>
        <v>0</v>
      </c>
      <c r="AU165" s="257">
        <f t="shared" si="76"/>
        <v>0</v>
      </c>
      <c r="AV165" s="256" t="s">
        <v>114</v>
      </c>
      <c r="AW165" s="256" t="s">
        <v>114</v>
      </c>
      <c r="AX165" s="257">
        <f t="shared" si="77"/>
        <v>0</v>
      </c>
      <c r="AY165" s="257">
        <f t="shared" si="77"/>
        <v>0</v>
      </c>
    </row>
    <row r="166" spans="1:51" ht="51">
      <c r="A166" s="178" t="s">
        <v>215</v>
      </c>
      <c r="B166" s="171">
        <v>9093</v>
      </c>
      <c r="C166" s="102" t="s">
        <v>76</v>
      </c>
      <c r="D166" s="100">
        <f t="shared" si="68"/>
        <v>0</v>
      </c>
      <c r="E166" s="100">
        <f t="shared" si="89"/>
        <v>0</v>
      </c>
      <c r="F166" s="100">
        <f t="shared" si="90"/>
        <v>0</v>
      </c>
      <c r="G166" s="101"/>
      <c r="H166" s="101"/>
      <c r="I166" s="228" t="s">
        <v>114</v>
      </c>
      <c r="J166" s="228" t="s">
        <v>114</v>
      </c>
      <c r="K166" s="228" t="s">
        <v>114</v>
      </c>
      <c r="L166" s="228" t="s">
        <v>114</v>
      </c>
      <c r="M166" s="101"/>
      <c r="N166" s="101"/>
      <c r="O166" s="101"/>
      <c r="P166" s="101"/>
      <c r="Q166" s="101"/>
      <c r="R166" s="101"/>
      <c r="S166" s="101"/>
      <c r="T166" s="101"/>
      <c r="U166" s="100">
        <f t="shared" si="71"/>
        <v>0</v>
      </c>
      <c r="V166" s="100">
        <f t="shared" si="91"/>
        <v>0</v>
      </c>
      <c r="W166" s="100">
        <f t="shared" si="78"/>
        <v>0</v>
      </c>
      <c r="X166" s="101"/>
      <c r="Y166" s="101"/>
      <c r="Z166" s="228" t="s">
        <v>114</v>
      </c>
      <c r="AA166" s="228" t="s">
        <v>114</v>
      </c>
      <c r="AB166" s="228" t="s">
        <v>114</v>
      </c>
      <c r="AC166" s="228" t="s">
        <v>114</v>
      </c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28"/>
      <c r="AQ166" s="179" t="str">
        <f t="shared" si="73"/>
        <v>стр.9093</v>
      </c>
      <c r="AR166" s="256" t="s">
        <v>114</v>
      </c>
      <c r="AS166" s="256" t="s">
        <v>114</v>
      </c>
      <c r="AT166" s="257">
        <f t="shared" si="76"/>
        <v>0</v>
      </c>
      <c r="AU166" s="257">
        <f t="shared" si="76"/>
        <v>0</v>
      </c>
      <c r="AV166" s="256" t="s">
        <v>114</v>
      </c>
      <c r="AW166" s="256" t="s">
        <v>114</v>
      </c>
      <c r="AX166" s="257">
        <f t="shared" si="77"/>
        <v>0</v>
      </c>
      <c r="AY166" s="257">
        <f t="shared" si="77"/>
        <v>0</v>
      </c>
    </row>
    <row r="167" spans="1:51" ht="38.25">
      <c r="A167" s="178" t="s">
        <v>216</v>
      </c>
      <c r="B167" s="191">
        <v>9094</v>
      </c>
      <c r="C167" s="150" t="s">
        <v>76</v>
      </c>
      <c r="D167" s="100">
        <f t="shared" si="68"/>
        <v>0</v>
      </c>
      <c r="E167" s="100">
        <f t="shared" si="89"/>
        <v>0</v>
      </c>
      <c r="F167" s="100">
        <f t="shared" si="90"/>
        <v>0</v>
      </c>
      <c r="G167" s="101"/>
      <c r="H167" s="101"/>
      <c r="I167" s="228" t="s">
        <v>114</v>
      </c>
      <c r="J167" s="228" t="s">
        <v>114</v>
      </c>
      <c r="K167" s="228" t="s">
        <v>114</v>
      </c>
      <c r="L167" s="228" t="s">
        <v>114</v>
      </c>
      <c r="M167" s="101"/>
      <c r="N167" s="101"/>
      <c r="O167" s="101"/>
      <c r="P167" s="101"/>
      <c r="Q167" s="101"/>
      <c r="R167" s="101"/>
      <c r="S167" s="101"/>
      <c r="T167" s="101"/>
      <c r="U167" s="100">
        <f t="shared" si="71"/>
        <v>0</v>
      </c>
      <c r="V167" s="100">
        <f t="shared" si="91"/>
        <v>0</v>
      </c>
      <c r="W167" s="100">
        <f t="shared" si="78"/>
        <v>0</v>
      </c>
      <c r="X167" s="101"/>
      <c r="Y167" s="101"/>
      <c r="Z167" s="228" t="s">
        <v>114</v>
      </c>
      <c r="AA167" s="228" t="s">
        <v>114</v>
      </c>
      <c r="AB167" s="228" t="s">
        <v>114</v>
      </c>
      <c r="AC167" s="228" t="s">
        <v>114</v>
      </c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28"/>
      <c r="AQ167" s="179" t="str">
        <f t="shared" si="73"/>
        <v>стр.9094</v>
      </c>
      <c r="AR167" s="256" t="s">
        <v>114</v>
      </c>
      <c r="AS167" s="256" t="s">
        <v>114</v>
      </c>
      <c r="AT167" s="257">
        <f t="shared" si="76"/>
        <v>0</v>
      </c>
      <c r="AU167" s="257">
        <f t="shared" si="76"/>
        <v>0</v>
      </c>
      <c r="AV167" s="256" t="s">
        <v>114</v>
      </c>
      <c r="AW167" s="256" t="s">
        <v>114</v>
      </c>
      <c r="AX167" s="257">
        <f t="shared" si="77"/>
        <v>0</v>
      </c>
      <c r="AY167" s="257">
        <f t="shared" si="77"/>
        <v>0</v>
      </c>
    </row>
    <row r="168" spans="1:51" ht="51">
      <c r="A168" s="178" t="s">
        <v>217</v>
      </c>
      <c r="B168" s="171">
        <v>9095</v>
      </c>
      <c r="C168" s="183" t="s">
        <v>76</v>
      </c>
      <c r="D168" s="169">
        <f>SUM(G168,M168,Q168,S168)</f>
        <v>0</v>
      </c>
      <c r="E168" s="169">
        <f>IF(D168&lt;&gt;0,F168/D168*1000,0)</f>
        <v>0</v>
      </c>
      <c r="F168" s="169">
        <f>SUM(H168,N168,R168,T168)</f>
        <v>0</v>
      </c>
      <c r="G168" s="170"/>
      <c r="H168" s="170"/>
      <c r="I168" s="228" t="s">
        <v>114</v>
      </c>
      <c r="J168" s="228" t="s">
        <v>114</v>
      </c>
      <c r="K168" s="228" t="s">
        <v>114</v>
      </c>
      <c r="L168" s="228" t="s">
        <v>114</v>
      </c>
      <c r="M168" s="170"/>
      <c r="N168" s="170"/>
      <c r="O168" s="170"/>
      <c r="P168" s="170"/>
      <c r="Q168" s="170"/>
      <c r="R168" s="170"/>
      <c r="S168" s="170"/>
      <c r="T168" s="170"/>
      <c r="U168" s="169">
        <f>SUM(X168,AD168,AH168,AJ168)</f>
        <v>0</v>
      </c>
      <c r="V168" s="169">
        <f>IF(U168&lt;&gt;0,W168/U168*1000,0)</f>
        <v>0</v>
      </c>
      <c r="W168" s="169">
        <f>SUM(Y168,AE168,AI168,AK168)</f>
        <v>0</v>
      </c>
      <c r="X168" s="170"/>
      <c r="Y168" s="170"/>
      <c r="Z168" s="228" t="s">
        <v>114</v>
      </c>
      <c r="AA168" s="228" t="s">
        <v>114</v>
      </c>
      <c r="AB168" s="228" t="s">
        <v>114</v>
      </c>
      <c r="AC168" s="228" t="s">
        <v>114</v>
      </c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60"/>
      <c r="AQ168" s="179" t="str">
        <f t="shared" si="73"/>
        <v>стр.9095</v>
      </c>
      <c r="AR168" s="256" t="s">
        <v>114</v>
      </c>
      <c r="AS168" s="256" t="s">
        <v>114</v>
      </c>
      <c r="AT168" s="257">
        <f t="shared" si="76"/>
        <v>0</v>
      </c>
      <c r="AU168" s="257">
        <f t="shared" si="76"/>
        <v>0</v>
      </c>
      <c r="AV168" s="256" t="s">
        <v>114</v>
      </c>
      <c r="AW168" s="256" t="s">
        <v>114</v>
      </c>
      <c r="AX168" s="257">
        <f t="shared" si="77"/>
        <v>0</v>
      </c>
      <c r="AY168" s="257">
        <f t="shared" si="77"/>
        <v>0</v>
      </c>
    </row>
    <row r="169" spans="1:51" ht="38.25">
      <c r="A169" s="184" t="s">
        <v>250</v>
      </c>
      <c r="B169" s="186">
        <v>9100</v>
      </c>
      <c r="C169" s="186" t="s">
        <v>76</v>
      </c>
      <c r="D169" s="174">
        <f t="shared" si="68"/>
        <v>0</v>
      </c>
      <c r="E169" s="174">
        <f t="shared" si="89"/>
        <v>0</v>
      </c>
      <c r="F169" s="174">
        <f t="shared" si="90"/>
        <v>0</v>
      </c>
      <c r="G169" s="187"/>
      <c r="H169" s="187"/>
      <c r="I169" s="130" t="s">
        <v>114</v>
      </c>
      <c r="J169" s="130" t="s">
        <v>114</v>
      </c>
      <c r="K169" s="130" t="s">
        <v>114</v>
      </c>
      <c r="L169" s="130" t="s">
        <v>114</v>
      </c>
      <c r="M169" s="187"/>
      <c r="N169" s="187"/>
      <c r="O169" s="187"/>
      <c r="P169" s="187"/>
      <c r="Q169" s="187"/>
      <c r="R169" s="187"/>
      <c r="S169" s="187"/>
      <c r="T169" s="187"/>
      <c r="U169" s="174">
        <f t="shared" si="71"/>
        <v>0</v>
      </c>
      <c r="V169" s="174">
        <f t="shared" si="91"/>
        <v>0</v>
      </c>
      <c r="W169" s="174">
        <f t="shared" si="78"/>
        <v>0</v>
      </c>
      <c r="X169" s="187"/>
      <c r="Y169" s="187"/>
      <c r="Z169" s="130" t="s">
        <v>114</v>
      </c>
      <c r="AA169" s="130" t="s">
        <v>114</v>
      </c>
      <c r="AB169" s="130" t="s">
        <v>114</v>
      </c>
      <c r="AC169" s="130" t="s">
        <v>114</v>
      </c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28"/>
      <c r="AQ169" s="179" t="str">
        <f t="shared" si="73"/>
        <v>стр.9100</v>
      </c>
      <c r="AR169" s="256" t="s">
        <v>114</v>
      </c>
      <c r="AS169" s="256" t="s">
        <v>114</v>
      </c>
      <c r="AT169" s="257">
        <f t="shared" si="76"/>
        <v>0</v>
      </c>
      <c r="AU169" s="257">
        <f t="shared" si="76"/>
        <v>0</v>
      </c>
      <c r="AV169" s="256" t="s">
        <v>114</v>
      </c>
      <c r="AW169" s="256" t="s">
        <v>114</v>
      </c>
      <c r="AX169" s="257">
        <f t="shared" si="77"/>
        <v>0</v>
      </c>
      <c r="AY169" s="257">
        <f t="shared" si="77"/>
        <v>0</v>
      </c>
    </row>
    <row r="170" spans="1:51" ht="38.25">
      <c r="A170" s="184" t="s">
        <v>251</v>
      </c>
      <c r="B170" s="186">
        <v>9110</v>
      </c>
      <c r="C170" s="161" t="s">
        <v>76</v>
      </c>
      <c r="D170" s="174">
        <f t="shared" si="68"/>
        <v>0</v>
      </c>
      <c r="E170" s="174">
        <f t="shared" si="89"/>
        <v>0</v>
      </c>
      <c r="F170" s="174">
        <f t="shared" si="90"/>
        <v>0</v>
      </c>
      <c r="G170" s="194">
        <f>SUM(G171:G176)</f>
        <v>0</v>
      </c>
      <c r="H170" s="194">
        <f aca="true" t="shared" si="94" ref="H170:T170">SUM(H171:H176)</f>
        <v>0</v>
      </c>
      <c r="I170" s="130" t="s">
        <v>114</v>
      </c>
      <c r="J170" s="130" t="s">
        <v>114</v>
      </c>
      <c r="K170" s="130" t="s">
        <v>114</v>
      </c>
      <c r="L170" s="130" t="s">
        <v>114</v>
      </c>
      <c r="M170" s="194">
        <f t="shared" si="94"/>
        <v>0</v>
      </c>
      <c r="N170" s="194">
        <f t="shared" si="94"/>
        <v>0</v>
      </c>
      <c r="O170" s="194">
        <f t="shared" si="94"/>
        <v>0</v>
      </c>
      <c r="P170" s="194">
        <f t="shared" si="94"/>
        <v>0</v>
      </c>
      <c r="Q170" s="194">
        <f t="shared" si="94"/>
        <v>0</v>
      </c>
      <c r="R170" s="194">
        <f t="shared" si="94"/>
        <v>0</v>
      </c>
      <c r="S170" s="194">
        <f t="shared" si="94"/>
        <v>0</v>
      </c>
      <c r="T170" s="194">
        <f t="shared" si="94"/>
        <v>0</v>
      </c>
      <c r="U170" s="174">
        <f t="shared" si="71"/>
        <v>0</v>
      </c>
      <c r="V170" s="174">
        <f t="shared" si="91"/>
        <v>0</v>
      </c>
      <c r="W170" s="174">
        <f t="shared" si="78"/>
        <v>0</v>
      </c>
      <c r="X170" s="194">
        <f aca="true" t="shared" si="95" ref="X170:AO170">SUM(X171:X176)</f>
        <v>0</v>
      </c>
      <c r="Y170" s="194">
        <f t="shared" si="95"/>
        <v>0</v>
      </c>
      <c r="Z170" s="130" t="s">
        <v>114</v>
      </c>
      <c r="AA170" s="130" t="s">
        <v>114</v>
      </c>
      <c r="AB170" s="130" t="s">
        <v>114</v>
      </c>
      <c r="AC170" s="130" t="s">
        <v>114</v>
      </c>
      <c r="AD170" s="194">
        <f t="shared" si="95"/>
        <v>0</v>
      </c>
      <c r="AE170" s="194">
        <f t="shared" si="95"/>
        <v>0</v>
      </c>
      <c r="AF170" s="194">
        <f t="shared" si="95"/>
        <v>0</v>
      </c>
      <c r="AG170" s="194">
        <f t="shared" si="95"/>
        <v>0</v>
      </c>
      <c r="AH170" s="194">
        <f t="shared" si="95"/>
        <v>0</v>
      </c>
      <c r="AI170" s="194">
        <f t="shared" si="95"/>
        <v>0</v>
      </c>
      <c r="AJ170" s="194">
        <f t="shared" si="95"/>
        <v>0</v>
      </c>
      <c r="AK170" s="194">
        <f t="shared" si="95"/>
        <v>0</v>
      </c>
      <c r="AL170" s="194">
        <f t="shared" si="95"/>
        <v>0</v>
      </c>
      <c r="AM170" s="194">
        <f t="shared" si="95"/>
        <v>0</v>
      </c>
      <c r="AN170" s="194">
        <f t="shared" si="95"/>
        <v>0</v>
      </c>
      <c r="AO170" s="194">
        <f t="shared" si="95"/>
        <v>0</v>
      </c>
      <c r="AP170" s="160"/>
      <c r="AQ170" s="179" t="str">
        <f t="shared" si="73"/>
        <v>стр.9110</v>
      </c>
      <c r="AR170" s="256" t="s">
        <v>114</v>
      </c>
      <c r="AS170" s="256" t="s">
        <v>114</v>
      </c>
      <c r="AT170" s="257">
        <f t="shared" si="76"/>
        <v>0</v>
      </c>
      <c r="AU170" s="257">
        <f t="shared" si="76"/>
        <v>0</v>
      </c>
      <c r="AV170" s="256" t="s">
        <v>114</v>
      </c>
      <c r="AW170" s="256" t="s">
        <v>114</v>
      </c>
      <c r="AX170" s="257">
        <f t="shared" si="77"/>
        <v>0</v>
      </c>
      <c r="AY170" s="257">
        <f t="shared" si="77"/>
        <v>0</v>
      </c>
    </row>
    <row r="171" spans="1:51" ht="63.75">
      <c r="A171" s="178" t="s">
        <v>239</v>
      </c>
      <c r="B171" s="102">
        <v>9111</v>
      </c>
      <c r="C171" s="102" t="s">
        <v>76</v>
      </c>
      <c r="D171" s="100">
        <f t="shared" si="68"/>
        <v>0</v>
      </c>
      <c r="E171" s="100">
        <f t="shared" si="89"/>
        <v>0</v>
      </c>
      <c r="F171" s="100">
        <f t="shared" si="90"/>
        <v>0</v>
      </c>
      <c r="G171" s="101"/>
      <c r="H171" s="101"/>
      <c r="I171" s="228" t="s">
        <v>114</v>
      </c>
      <c r="J171" s="228" t="s">
        <v>114</v>
      </c>
      <c r="K171" s="228" t="s">
        <v>114</v>
      </c>
      <c r="L171" s="228" t="s">
        <v>114</v>
      </c>
      <c r="M171" s="101"/>
      <c r="N171" s="101"/>
      <c r="O171" s="101"/>
      <c r="P171" s="101"/>
      <c r="Q171" s="101"/>
      <c r="R171" s="101"/>
      <c r="S171" s="101"/>
      <c r="T171" s="101"/>
      <c r="U171" s="100">
        <f t="shared" si="71"/>
        <v>0</v>
      </c>
      <c r="V171" s="100">
        <f t="shared" si="91"/>
        <v>0</v>
      </c>
      <c r="W171" s="100">
        <f t="shared" si="78"/>
        <v>0</v>
      </c>
      <c r="X171" s="101"/>
      <c r="Y171" s="101"/>
      <c r="Z171" s="228" t="s">
        <v>114</v>
      </c>
      <c r="AA171" s="228" t="s">
        <v>114</v>
      </c>
      <c r="AB171" s="228" t="s">
        <v>114</v>
      </c>
      <c r="AC171" s="228" t="s">
        <v>114</v>
      </c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28"/>
      <c r="AQ171" s="179" t="str">
        <f t="shared" si="73"/>
        <v>стр.9111</v>
      </c>
      <c r="AR171" s="256" t="s">
        <v>114</v>
      </c>
      <c r="AS171" s="256" t="s">
        <v>114</v>
      </c>
      <c r="AT171" s="257">
        <f t="shared" si="76"/>
        <v>0</v>
      </c>
      <c r="AU171" s="257">
        <f t="shared" si="76"/>
        <v>0</v>
      </c>
      <c r="AV171" s="256" t="s">
        <v>114</v>
      </c>
      <c r="AW171" s="256" t="s">
        <v>114</v>
      </c>
      <c r="AX171" s="257">
        <f t="shared" si="77"/>
        <v>0</v>
      </c>
      <c r="AY171" s="257">
        <f t="shared" si="77"/>
        <v>0</v>
      </c>
    </row>
    <row r="172" spans="1:51" ht="76.5">
      <c r="A172" s="178" t="s">
        <v>218</v>
      </c>
      <c r="B172" s="144">
        <v>9112</v>
      </c>
      <c r="C172" s="150" t="s">
        <v>76</v>
      </c>
      <c r="D172" s="100">
        <f t="shared" si="68"/>
        <v>0</v>
      </c>
      <c r="E172" s="100">
        <f t="shared" si="89"/>
        <v>0</v>
      </c>
      <c r="F172" s="100">
        <f t="shared" si="90"/>
        <v>0</v>
      </c>
      <c r="G172" s="101"/>
      <c r="H172" s="101"/>
      <c r="I172" s="228" t="s">
        <v>114</v>
      </c>
      <c r="J172" s="228" t="s">
        <v>114</v>
      </c>
      <c r="K172" s="228" t="s">
        <v>114</v>
      </c>
      <c r="L172" s="228" t="s">
        <v>114</v>
      </c>
      <c r="M172" s="101"/>
      <c r="N172" s="101"/>
      <c r="O172" s="101"/>
      <c r="P172" s="101"/>
      <c r="Q172" s="101"/>
      <c r="R172" s="101"/>
      <c r="S172" s="101"/>
      <c r="T172" s="101"/>
      <c r="U172" s="100">
        <f t="shared" si="71"/>
        <v>0</v>
      </c>
      <c r="V172" s="100">
        <f t="shared" si="91"/>
        <v>0</v>
      </c>
      <c r="W172" s="100">
        <f t="shared" si="78"/>
        <v>0</v>
      </c>
      <c r="X172" s="101"/>
      <c r="Y172" s="101"/>
      <c r="Z172" s="228" t="s">
        <v>114</v>
      </c>
      <c r="AA172" s="228" t="s">
        <v>114</v>
      </c>
      <c r="AB172" s="228" t="s">
        <v>114</v>
      </c>
      <c r="AC172" s="228" t="s">
        <v>114</v>
      </c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28"/>
      <c r="AQ172" s="179" t="str">
        <f t="shared" si="73"/>
        <v>стр.9112</v>
      </c>
      <c r="AR172" s="256" t="s">
        <v>114</v>
      </c>
      <c r="AS172" s="256" t="s">
        <v>114</v>
      </c>
      <c r="AT172" s="257">
        <f t="shared" si="76"/>
        <v>0</v>
      </c>
      <c r="AU172" s="257">
        <f t="shared" si="76"/>
        <v>0</v>
      </c>
      <c r="AV172" s="256" t="s">
        <v>114</v>
      </c>
      <c r="AW172" s="256" t="s">
        <v>114</v>
      </c>
      <c r="AX172" s="257">
        <f t="shared" si="77"/>
        <v>0</v>
      </c>
      <c r="AY172" s="257">
        <f t="shared" si="77"/>
        <v>0</v>
      </c>
    </row>
    <row r="173" spans="1:51" ht="63.75">
      <c r="A173" s="178" t="s">
        <v>219</v>
      </c>
      <c r="B173" s="171">
        <v>9113</v>
      </c>
      <c r="C173" s="150" t="s">
        <v>76</v>
      </c>
      <c r="D173" s="100">
        <f t="shared" si="68"/>
        <v>0</v>
      </c>
      <c r="E173" s="100">
        <f t="shared" si="89"/>
        <v>0</v>
      </c>
      <c r="F173" s="100">
        <f t="shared" si="90"/>
        <v>0</v>
      </c>
      <c r="G173" s="101"/>
      <c r="H173" s="101"/>
      <c r="I173" s="228" t="s">
        <v>114</v>
      </c>
      <c r="J173" s="228" t="s">
        <v>114</v>
      </c>
      <c r="K173" s="228" t="s">
        <v>114</v>
      </c>
      <c r="L173" s="228" t="s">
        <v>114</v>
      </c>
      <c r="M173" s="101"/>
      <c r="N173" s="101"/>
      <c r="O173" s="101"/>
      <c r="P173" s="101"/>
      <c r="Q173" s="101"/>
      <c r="R173" s="101"/>
      <c r="S173" s="101"/>
      <c r="T173" s="101"/>
      <c r="U173" s="100">
        <f t="shared" si="71"/>
        <v>0</v>
      </c>
      <c r="V173" s="100">
        <f t="shared" si="91"/>
        <v>0</v>
      </c>
      <c r="W173" s="100">
        <f t="shared" si="78"/>
        <v>0</v>
      </c>
      <c r="X173" s="101"/>
      <c r="Y173" s="101"/>
      <c r="Z173" s="228" t="s">
        <v>114</v>
      </c>
      <c r="AA173" s="228" t="s">
        <v>114</v>
      </c>
      <c r="AB173" s="228" t="s">
        <v>114</v>
      </c>
      <c r="AC173" s="228" t="s">
        <v>114</v>
      </c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28"/>
      <c r="AQ173" s="179" t="str">
        <f t="shared" si="73"/>
        <v>стр.9113</v>
      </c>
      <c r="AR173" s="256" t="s">
        <v>114</v>
      </c>
      <c r="AS173" s="256" t="s">
        <v>114</v>
      </c>
      <c r="AT173" s="257">
        <f t="shared" si="76"/>
        <v>0</v>
      </c>
      <c r="AU173" s="257">
        <f t="shared" si="76"/>
        <v>0</v>
      </c>
      <c r="AV173" s="256" t="s">
        <v>114</v>
      </c>
      <c r="AW173" s="256" t="s">
        <v>114</v>
      </c>
      <c r="AX173" s="257">
        <f t="shared" si="77"/>
        <v>0</v>
      </c>
      <c r="AY173" s="257">
        <f t="shared" si="77"/>
        <v>0</v>
      </c>
    </row>
    <row r="174" spans="1:51" ht="63.75">
      <c r="A174" s="178" t="s">
        <v>220</v>
      </c>
      <c r="B174" s="191">
        <v>9114</v>
      </c>
      <c r="C174" s="150" t="s">
        <v>76</v>
      </c>
      <c r="D174" s="100">
        <f t="shared" si="68"/>
        <v>0</v>
      </c>
      <c r="E174" s="100">
        <f t="shared" si="89"/>
        <v>0</v>
      </c>
      <c r="F174" s="100">
        <f t="shared" si="90"/>
        <v>0</v>
      </c>
      <c r="G174" s="101"/>
      <c r="H174" s="101"/>
      <c r="I174" s="228" t="s">
        <v>114</v>
      </c>
      <c r="J174" s="228" t="s">
        <v>114</v>
      </c>
      <c r="K174" s="228" t="s">
        <v>114</v>
      </c>
      <c r="L174" s="228" t="s">
        <v>114</v>
      </c>
      <c r="M174" s="101"/>
      <c r="N174" s="101"/>
      <c r="O174" s="101"/>
      <c r="P174" s="101"/>
      <c r="Q174" s="101"/>
      <c r="R174" s="101"/>
      <c r="S174" s="101"/>
      <c r="T174" s="101"/>
      <c r="U174" s="100">
        <f t="shared" si="71"/>
        <v>0</v>
      </c>
      <c r="V174" s="100">
        <f t="shared" si="91"/>
        <v>0</v>
      </c>
      <c r="W174" s="100">
        <f t="shared" si="78"/>
        <v>0</v>
      </c>
      <c r="X174" s="101"/>
      <c r="Y174" s="101"/>
      <c r="Z174" s="228" t="s">
        <v>114</v>
      </c>
      <c r="AA174" s="228" t="s">
        <v>114</v>
      </c>
      <c r="AB174" s="228" t="s">
        <v>114</v>
      </c>
      <c r="AC174" s="228" t="s">
        <v>114</v>
      </c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28"/>
      <c r="AQ174" s="179" t="str">
        <f t="shared" si="73"/>
        <v>стр.9114</v>
      </c>
      <c r="AR174" s="256" t="s">
        <v>114</v>
      </c>
      <c r="AS174" s="256" t="s">
        <v>114</v>
      </c>
      <c r="AT174" s="257">
        <f t="shared" si="76"/>
        <v>0</v>
      </c>
      <c r="AU174" s="257">
        <f t="shared" si="76"/>
        <v>0</v>
      </c>
      <c r="AV174" s="256" t="s">
        <v>114</v>
      </c>
      <c r="AW174" s="256" t="s">
        <v>114</v>
      </c>
      <c r="AX174" s="257">
        <f t="shared" si="77"/>
        <v>0</v>
      </c>
      <c r="AY174" s="257">
        <f t="shared" si="77"/>
        <v>0</v>
      </c>
    </row>
    <row r="175" spans="1:51" ht="38.25">
      <c r="A175" s="178" t="s">
        <v>221</v>
      </c>
      <c r="B175" s="171">
        <v>9115</v>
      </c>
      <c r="C175" s="150" t="s">
        <v>76</v>
      </c>
      <c r="D175" s="100">
        <f t="shared" si="68"/>
        <v>0</v>
      </c>
      <c r="E175" s="100">
        <f t="shared" si="89"/>
        <v>0</v>
      </c>
      <c r="F175" s="100">
        <f t="shared" si="90"/>
        <v>0</v>
      </c>
      <c r="G175" s="101"/>
      <c r="H175" s="101"/>
      <c r="I175" s="228" t="s">
        <v>114</v>
      </c>
      <c r="J175" s="228" t="s">
        <v>114</v>
      </c>
      <c r="K175" s="228" t="s">
        <v>114</v>
      </c>
      <c r="L175" s="228" t="s">
        <v>114</v>
      </c>
      <c r="M175" s="101"/>
      <c r="N175" s="101"/>
      <c r="O175" s="101"/>
      <c r="P175" s="101"/>
      <c r="Q175" s="101"/>
      <c r="R175" s="101"/>
      <c r="S175" s="101"/>
      <c r="T175" s="101"/>
      <c r="U175" s="100">
        <f t="shared" si="71"/>
        <v>0</v>
      </c>
      <c r="V175" s="100">
        <f t="shared" si="91"/>
        <v>0</v>
      </c>
      <c r="W175" s="100">
        <f t="shared" si="78"/>
        <v>0</v>
      </c>
      <c r="X175" s="101"/>
      <c r="Y175" s="101"/>
      <c r="Z175" s="228" t="s">
        <v>114</v>
      </c>
      <c r="AA175" s="228" t="s">
        <v>114</v>
      </c>
      <c r="AB175" s="228" t="s">
        <v>114</v>
      </c>
      <c r="AC175" s="228" t="s">
        <v>114</v>
      </c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28"/>
      <c r="AQ175" s="179" t="str">
        <f t="shared" si="73"/>
        <v>стр.9115</v>
      </c>
      <c r="AR175" s="256" t="s">
        <v>114</v>
      </c>
      <c r="AS175" s="256" t="s">
        <v>114</v>
      </c>
      <c r="AT175" s="257">
        <f t="shared" si="76"/>
        <v>0</v>
      </c>
      <c r="AU175" s="257">
        <f t="shared" si="76"/>
        <v>0</v>
      </c>
      <c r="AV175" s="256" t="s">
        <v>114</v>
      </c>
      <c r="AW175" s="256" t="s">
        <v>114</v>
      </c>
      <c r="AX175" s="257">
        <f t="shared" si="77"/>
        <v>0</v>
      </c>
      <c r="AY175" s="257">
        <f t="shared" si="77"/>
        <v>0</v>
      </c>
    </row>
    <row r="176" spans="1:51" ht="63.75">
      <c r="A176" s="178" t="s">
        <v>222</v>
      </c>
      <c r="B176" s="191">
        <v>9116</v>
      </c>
      <c r="C176" s="150" t="s">
        <v>76</v>
      </c>
      <c r="D176" s="100">
        <f t="shared" si="68"/>
        <v>0</v>
      </c>
      <c r="E176" s="100">
        <f t="shared" si="89"/>
        <v>0</v>
      </c>
      <c r="F176" s="100">
        <f t="shared" si="90"/>
        <v>0</v>
      </c>
      <c r="G176" s="101"/>
      <c r="H176" s="101"/>
      <c r="I176" s="228" t="s">
        <v>114</v>
      </c>
      <c r="J176" s="228" t="s">
        <v>114</v>
      </c>
      <c r="K176" s="228" t="s">
        <v>114</v>
      </c>
      <c r="L176" s="228" t="s">
        <v>114</v>
      </c>
      <c r="M176" s="101"/>
      <c r="N176" s="101"/>
      <c r="O176" s="101"/>
      <c r="P176" s="101"/>
      <c r="Q176" s="101"/>
      <c r="R176" s="101"/>
      <c r="S176" s="101"/>
      <c r="T176" s="101"/>
      <c r="U176" s="100">
        <f t="shared" si="71"/>
        <v>0</v>
      </c>
      <c r="V176" s="100">
        <f t="shared" si="91"/>
        <v>0</v>
      </c>
      <c r="W176" s="100">
        <f t="shared" si="78"/>
        <v>0</v>
      </c>
      <c r="X176" s="101"/>
      <c r="Y176" s="101"/>
      <c r="Z176" s="228" t="s">
        <v>114</v>
      </c>
      <c r="AA176" s="228" t="s">
        <v>114</v>
      </c>
      <c r="AB176" s="228" t="s">
        <v>114</v>
      </c>
      <c r="AC176" s="228" t="s">
        <v>114</v>
      </c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28"/>
      <c r="AQ176" s="179" t="str">
        <f t="shared" si="73"/>
        <v>стр.9116</v>
      </c>
      <c r="AR176" s="256" t="s">
        <v>114</v>
      </c>
      <c r="AS176" s="256" t="s">
        <v>114</v>
      </c>
      <c r="AT176" s="257">
        <f t="shared" si="76"/>
        <v>0</v>
      </c>
      <c r="AU176" s="257">
        <f t="shared" si="76"/>
        <v>0</v>
      </c>
      <c r="AV176" s="256" t="s">
        <v>114</v>
      </c>
      <c r="AW176" s="256" t="s">
        <v>114</v>
      </c>
      <c r="AX176" s="257">
        <f t="shared" si="77"/>
        <v>0</v>
      </c>
      <c r="AY176" s="257">
        <f t="shared" si="77"/>
        <v>0</v>
      </c>
    </row>
    <row r="177" spans="1:51" ht="51">
      <c r="A177" s="184" t="s">
        <v>252</v>
      </c>
      <c r="B177" s="161">
        <v>9120</v>
      </c>
      <c r="C177" s="161" t="s">
        <v>76</v>
      </c>
      <c r="D177" s="174">
        <f t="shared" si="68"/>
        <v>0</v>
      </c>
      <c r="E177" s="174">
        <f t="shared" si="89"/>
        <v>0</v>
      </c>
      <c r="F177" s="174">
        <f t="shared" si="90"/>
        <v>0</v>
      </c>
      <c r="G177" s="187"/>
      <c r="H177" s="187"/>
      <c r="I177" s="130" t="s">
        <v>114</v>
      </c>
      <c r="J177" s="130" t="s">
        <v>114</v>
      </c>
      <c r="K177" s="130" t="s">
        <v>114</v>
      </c>
      <c r="L177" s="130" t="s">
        <v>114</v>
      </c>
      <c r="M177" s="187"/>
      <c r="N177" s="187"/>
      <c r="O177" s="187"/>
      <c r="P177" s="187"/>
      <c r="Q177" s="187"/>
      <c r="R177" s="187"/>
      <c r="S177" s="187"/>
      <c r="T177" s="187"/>
      <c r="U177" s="174">
        <f t="shared" si="71"/>
        <v>0</v>
      </c>
      <c r="V177" s="174">
        <f t="shared" si="91"/>
        <v>0</v>
      </c>
      <c r="W177" s="174">
        <f t="shared" si="78"/>
        <v>0</v>
      </c>
      <c r="X177" s="187"/>
      <c r="Y177" s="187"/>
      <c r="Z177" s="130" t="s">
        <v>114</v>
      </c>
      <c r="AA177" s="130" t="s">
        <v>114</v>
      </c>
      <c r="AB177" s="130" t="s">
        <v>114</v>
      </c>
      <c r="AC177" s="130" t="s">
        <v>114</v>
      </c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28"/>
      <c r="AQ177" s="179" t="str">
        <f t="shared" si="73"/>
        <v>стр.9120</v>
      </c>
      <c r="AR177" s="256" t="s">
        <v>114</v>
      </c>
      <c r="AS177" s="256" t="s">
        <v>114</v>
      </c>
      <c r="AT177" s="257">
        <f t="shared" si="76"/>
        <v>0</v>
      </c>
      <c r="AU177" s="257">
        <f t="shared" si="76"/>
        <v>0</v>
      </c>
      <c r="AV177" s="256" t="s">
        <v>114</v>
      </c>
      <c r="AW177" s="256" t="s">
        <v>114</v>
      </c>
      <c r="AX177" s="257">
        <f t="shared" si="77"/>
        <v>0</v>
      </c>
      <c r="AY177" s="257">
        <f t="shared" si="77"/>
        <v>0</v>
      </c>
    </row>
    <row r="178" spans="1:51" ht="25.5">
      <c r="A178" s="184" t="s">
        <v>253</v>
      </c>
      <c r="B178" s="29">
        <v>9130</v>
      </c>
      <c r="C178" s="161" t="s">
        <v>77</v>
      </c>
      <c r="D178" s="175" t="s">
        <v>114</v>
      </c>
      <c r="E178" s="175" t="s">
        <v>114</v>
      </c>
      <c r="F178" s="174">
        <f t="shared" si="90"/>
        <v>0</v>
      </c>
      <c r="G178" s="175" t="s">
        <v>114</v>
      </c>
      <c r="H178" s="173">
        <f>SUM(H179:H186)</f>
        <v>0</v>
      </c>
      <c r="I178" s="130" t="s">
        <v>114</v>
      </c>
      <c r="J178" s="130" t="s">
        <v>114</v>
      </c>
      <c r="K178" s="130" t="s">
        <v>114</v>
      </c>
      <c r="L178" s="130" t="s">
        <v>114</v>
      </c>
      <c r="M178" s="175" t="s">
        <v>114</v>
      </c>
      <c r="N178" s="173">
        <f>SUM(N179:N186)</f>
        <v>0</v>
      </c>
      <c r="O178" s="175" t="s">
        <v>114</v>
      </c>
      <c r="P178" s="173">
        <f>SUM(P179:P186)</f>
        <v>0</v>
      </c>
      <c r="Q178" s="175" t="s">
        <v>114</v>
      </c>
      <c r="R178" s="173">
        <f>SUM(R179:R186)</f>
        <v>0</v>
      </c>
      <c r="S178" s="175" t="s">
        <v>114</v>
      </c>
      <c r="T178" s="173">
        <f>SUM(T179:T186)</f>
        <v>0</v>
      </c>
      <c r="U178" s="175" t="s">
        <v>114</v>
      </c>
      <c r="V178" s="175" t="s">
        <v>114</v>
      </c>
      <c r="W178" s="174">
        <f t="shared" si="78"/>
        <v>0</v>
      </c>
      <c r="X178" s="175" t="s">
        <v>114</v>
      </c>
      <c r="Y178" s="173">
        <f>SUM(Y179:Y186)</f>
        <v>0</v>
      </c>
      <c r="Z178" s="130" t="s">
        <v>114</v>
      </c>
      <c r="AA178" s="130" t="s">
        <v>114</v>
      </c>
      <c r="AB178" s="130" t="s">
        <v>114</v>
      </c>
      <c r="AC178" s="130" t="s">
        <v>114</v>
      </c>
      <c r="AD178" s="175" t="s">
        <v>114</v>
      </c>
      <c r="AE178" s="173">
        <f>SUM(AE179:AE186)</f>
        <v>0</v>
      </c>
      <c r="AF178" s="175" t="s">
        <v>114</v>
      </c>
      <c r="AG178" s="173">
        <f>SUM(AG179:AG186)</f>
        <v>0</v>
      </c>
      <c r="AH178" s="175" t="s">
        <v>114</v>
      </c>
      <c r="AI178" s="173">
        <f>SUM(AI179:AI186)</f>
        <v>0</v>
      </c>
      <c r="AJ178" s="175" t="s">
        <v>114</v>
      </c>
      <c r="AK178" s="173">
        <f>SUM(AK179:AK186)</f>
        <v>0</v>
      </c>
      <c r="AL178" s="175" t="s">
        <v>114</v>
      </c>
      <c r="AM178" s="173">
        <f>SUM(AM179:AM186)</f>
        <v>0</v>
      </c>
      <c r="AN178" s="175" t="s">
        <v>114</v>
      </c>
      <c r="AO178" s="173">
        <f>SUM(AO179:AO186)</f>
        <v>0</v>
      </c>
      <c r="AP178" s="28"/>
      <c r="AQ178" s="179" t="str">
        <f t="shared" si="73"/>
        <v>стр.9130</v>
      </c>
      <c r="AR178" s="256" t="s">
        <v>114</v>
      </c>
      <c r="AS178" s="256" t="s">
        <v>114</v>
      </c>
      <c r="AT178" s="256" t="s">
        <v>114</v>
      </c>
      <c r="AU178" s="257">
        <f t="shared" si="76"/>
        <v>0</v>
      </c>
      <c r="AV178" s="256" t="s">
        <v>114</v>
      </c>
      <c r="AW178" s="256" t="s">
        <v>114</v>
      </c>
      <c r="AX178" s="256" t="s">
        <v>114</v>
      </c>
      <c r="AY178" s="257">
        <f t="shared" si="77"/>
        <v>0</v>
      </c>
    </row>
    <row r="179" spans="1:51" ht="25.5">
      <c r="A179" s="178" t="s">
        <v>238</v>
      </c>
      <c r="B179" s="144">
        <v>9131</v>
      </c>
      <c r="C179" s="196" t="s">
        <v>120</v>
      </c>
      <c r="D179" s="181">
        <f>SUM(G179,M179,Q179,S179)</f>
        <v>0</v>
      </c>
      <c r="E179" s="169">
        <f>IF(D179&lt;&gt;0,F179/D179*1000,0)</f>
        <v>0</v>
      </c>
      <c r="F179" s="169">
        <f>SUM(H179,N179,R179,T179)</f>
        <v>0</v>
      </c>
      <c r="G179" s="172"/>
      <c r="H179" s="170"/>
      <c r="I179" s="228" t="s">
        <v>114</v>
      </c>
      <c r="J179" s="228" t="s">
        <v>114</v>
      </c>
      <c r="K179" s="228" t="s">
        <v>114</v>
      </c>
      <c r="L179" s="228" t="s">
        <v>114</v>
      </c>
      <c r="M179" s="172"/>
      <c r="N179" s="170"/>
      <c r="O179" s="172"/>
      <c r="P179" s="170"/>
      <c r="Q179" s="172"/>
      <c r="R179" s="170"/>
      <c r="S179" s="172"/>
      <c r="T179" s="170"/>
      <c r="U179" s="181">
        <f>SUM(X179,AD179,AH179,AJ179)</f>
        <v>0</v>
      </c>
      <c r="V179" s="169">
        <f>IF(U179&lt;&gt;0,W179/U179*1000,0)</f>
        <v>0</v>
      </c>
      <c r="W179" s="169">
        <f t="shared" si="78"/>
        <v>0</v>
      </c>
      <c r="X179" s="172"/>
      <c r="Y179" s="170"/>
      <c r="Z179" s="228" t="s">
        <v>114</v>
      </c>
      <c r="AA179" s="228" t="s">
        <v>114</v>
      </c>
      <c r="AB179" s="228" t="s">
        <v>114</v>
      </c>
      <c r="AC179" s="228" t="s">
        <v>114</v>
      </c>
      <c r="AD179" s="172"/>
      <c r="AE179" s="170"/>
      <c r="AF179" s="172"/>
      <c r="AG179" s="170"/>
      <c r="AH179" s="172"/>
      <c r="AI179" s="170"/>
      <c r="AJ179" s="172"/>
      <c r="AK179" s="170"/>
      <c r="AL179" s="172"/>
      <c r="AM179" s="170"/>
      <c r="AN179" s="172"/>
      <c r="AO179" s="170"/>
      <c r="AP179" s="28"/>
      <c r="AQ179" s="179" t="str">
        <f t="shared" si="73"/>
        <v>стр.9131</v>
      </c>
      <c r="AR179" s="256" t="s">
        <v>114</v>
      </c>
      <c r="AS179" s="256" t="s">
        <v>114</v>
      </c>
      <c r="AT179" s="257">
        <f t="shared" si="76"/>
        <v>0</v>
      </c>
      <c r="AU179" s="257">
        <f t="shared" si="76"/>
        <v>0</v>
      </c>
      <c r="AV179" s="256" t="s">
        <v>114</v>
      </c>
      <c r="AW179" s="256" t="s">
        <v>114</v>
      </c>
      <c r="AX179" s="257">
        <f t="shared" si="77"/>
        <v>0</v>
      </c>
      <c r="AY179" s="257">
        <f t="shared" si="77"/>
        <v>0</v>
      </c>
    </row>
    <row r="180" spans="1:51" ht="25.5">
      <c r="A180" s="178" t="s">
        <v>223</v>
      </c>
      <c r="B180" s="144">
        <v>9132</v>
      </c>
      <c r="C180" s="150" t="s">
        <v>76</v>
      </c>
      <c r="D180" s="100">
        <f t="shared" si="68"/>
        <v>0</v>
      </c>
      <c r="E180" s="100">
        <f aca="true" t="shared" si="96" ref="E180:E192">IF(D180&lt;&gt;0,F180/D180*1000,0)</f>
        <v>0</v>
      </c>
      <c r="F180" s="100">
        <f aca="true" t="shared" si="97" ref="F180:F192">SUM(H180,N180,R180,T180)</f>
        <v>0</v>
      </c>
      <c r="G180" s="101"/>
      <c r="H180" s="101"/>
      <c r="I180" s="228" t="s">
        <v>114</v>
      </c>
      <c r="J180" s="228" t="s">
        <v>114</v>
      </c>
      <c r="K180" s="228" t="s">
        <v>114</v>
      </c>
      <c r="L180" s="228" t="s">
        <v>114</v>
      </c>
      <c r="M180" s="101"/>
      <c r="N180" s="101"/>
      <c r="O180" s="101"/>
      <c r="P180" s="101"/>
      <c r="Q180" s="101"/>
      <c r="R180" s="101"/>
      <c r="S180" s="101"/>
      <c r="T180" s="101"/>
      <c r="U180" s="100">
        <f aca="true" t="shared" si="98" ref="U180:U192">SUM(X180,AD180,AH180,AJ180)</f>
        <v>0</v>
      </c>
      <c r="V180" s="100">
        <f aca="true" t="shared" si="99" ref="V180:V192">IF(U180&lt;&gt;0,W180/U180*1000,0)</f>
        <v>0</v>
      </c>
      <c r="W180" s="100">
        <f t="shared" si="78"/>
        <v>0</v>
      </c>
      <c r="X180" s="101"/>
      <c r="Y180" s="101"/>
      <c r="Z180" s="228" t="s">
        <v>114</v>
      </c>
      <c r="AA180" s="228" t="s">
        <v>114</v>
      </c>
      <c r="AB180" s="228" t="s">
        <v>114</v>
      </c>
      <c r="AC180" s="228" t="s">
        <v>114</v>
      </c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28"/>
      <c r="AQ180" s="179" t="str">
        <f t="shared" si="73"/>
        <v>стр.9132</v>
      </c>
      <c r="AR180" s="256" t="s">
        <v>114</v>
      </c>
      <c r="AS180" s="256" t="s">
        <v>114</v>
      </c>
      <c r="AT180" s="257">
        <f t="shared" si="76"/>
        <v>0</v>
      </c>
      <c r="AU180" s="257">
        <f t="shared" si="76"/>
        <v>0</v>
      </c>
      <c r="AV180" s="256" t="s">
        <v>114</v>
      </c>
      <c r="AW180" s="256" t="s">
        <v>114</v>
      </c>
      <c r="AX180" s="257">
        <f t="shared" si="77"/>
        <v>0</v>
      </c>
      <c r="AY180" s="257">
        <f t="shared" si="77"/>
        <v>0</v>
      </c>
    </row>
    <row r="181" spans="1:51" ht="25.5">
      <c r="A181" s="178" t="s">
        <v>224</v>
      </c>
      <c r="B181" s="191">
        <v>9133</v>
      </c>
      <c r="C181" s="150" t="s">
        <v>76</v>
      </c>
      <c r="D181" s="100">
        <f t="shared" si="68"/>
        <v>0</v>
      </c>
      <c r="E181" s="100">
        <f t="shared" si="96"/>
        <v>0</v>
      </c>
      <c r="F181" s="100">
        <f t="shared" si="97"/>
        <v>0</v>
      </c>
      <c r="G181" s="101"/>
      <c r="H181" s="101"/>
      <c r="I181" s="228" t="s">
        <v>114</v>
      </c>
      <c r="J181" s="228" t="s">
        <v>114</v>
      </c>
      <c r="K181" s="228" t="s">
        <v>114</v>
      </c>
      <c r="L181" s="228" t="s">
        <v>114</v>
      </c>
      <c r="M181" s="101"/>
      <c r="N181" s="101"/>
      <c r="O181" s="101"/>
      <c r="P181" s="101"/>
      <c r="Q181" s="101"/>
      <c r="R181" s="101"/>
      <c r="S181" s="101"/>
      <c r="T181" s="101"/>
      <c r="U181" s="100">
        <f t="shared" si="98"/>
        <v>0</v>
      </c>
      <c r="V181" s="100">
        <f t="shared" si="99"/>
        <v>0</v>
      </c>
      <c r="W181" s="100">
        <f t="shared" si="78"/>
        <v>0</v>
      </c>
      <c r="X181" s="101"/>
      <c r="Y181" s="101"/>
      <c r="Z181" s="228" t="s">
        <v>114</v>
      </c>
      <c r="AA181" s="228" t="s">
        <v>114</v>
      </c>
      <c r="AB181" s="228" t="s">
        <v>114</v>
      </c>
      <c r="AC181" s="228" t="s">
        <v>114</v>
      </c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28"/>
      <c r="AQ181" s="179" t="str">
        <f t="shared" si="73"/>
        <v>стр.9133</v>
      </c>
      <c r="AR181" s="256" t="s">
        <v>114</v>
      </c>
      <c r="AS181" s="256" t="s">
        <v>114</v>
      </c>
      <c r="AT181" s="257">
        <f t="shared" si="76"/>
        <v>0</v>
      </c>
      <c r="AU181" s="257">
        <f t="shared" si="76"/>
        <v>0</v>
      </c>
      <c r="AV181" s="256" t="s">
        <v>114</v>
      </c>
      <c r="AW181" s="256" t="s">
        <v>114</v>
      </c>
      <c r="AX181" s="257">
        <f t="shared" si="77"/>
        <v>0</v>
      </c>
      <c r="AY181" s="257">
        <f t="shared" si="77"/>
        <v>0</v>
      </c>
    </row>
    <row r="182" spans="1:51" ht="38.25">
      <c r="A182" s="178" t="s">
        <v>225</v>
      </c>
      <c r="B182" s="191">
        <v>9134</v>
      </c>
      <c r="C182" s="150" t="s">
        <v>76</v>
      </c>
      <c r="D182" s="100">
        <f t="shared" si="68"/>
        <v>0</v>
      </c>
      <c r="E182" s="100">
        <f t="shared" si="96"/>
        <v>0</v>
      </c>
      <c r="F182" s="100">
        <f t="shared" si="97"/>
        <v>0</v>
      </c>
      <c r="G182" s="101"/>
      <c r="H182" s="101"/>
      <c r="I182" s="228" t="s">
        <v>114</v>
      </c>
      <c r="J182" s="228" t="s">
        <v>114</v>
      </c>
      <c r="K182" s="228" t="s">
        <v>114</v>
      </c>
      <c r="L182" s="228" t="s">
        <v>114</v>
      </c>
      <c r="M182" s="101"/>
      <c r="N182" s="101"/>
      <c r="O182" s="101"/>
      <c r="P182" s="101"/>
      <c r="Q182" s="101"/>
      <c r="R182" s="101"/>
      <c r="S182" s="101"/>
      <c r="T182" s="101"/>
      <c r="U182" s="100">
        <f t="shared" si="98"/>
        <v>0</v>
      </c>
      <c r="V182" s="100">
        <f t="shared" si="99"/>
        <v>0</v>
      </c>
      <c r="W182" s="100">
        <f t="shared" si="78"/>
        <v>0</v>
      </c>
      <c r="X182" s="101"/>
      <c r="Y182" s="101"/>
      <c r="Z182" s="228" t="s">
        <v>114</v>
      </c>
      <c r="AA182" s="228" t="s">
        <v>114</v>
      </c>
      <c r="AB182" s="228" t="s">
        <v>114</v>
      </c>
      <c r="AC182" s="228" t="s">
        <v>114</v>
      </c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28"/>
      <c r="AQ182" s="179" t="str">
        <f t="shared" si="73"/>
        <v>стр.9134</v>
      </c>
      <c r="AR182" s="256" t="s">
        <v>114</v>
      </c>
      <c r="AS182" s="256" t="s">
        <v>114</v>
      </c>
      <c r="AT182" s="257">
        <f t="shared" si="76"/>
        <v>0</v>
      </c>
      <c r="AU182" s="257">
        <f t="shared" si="76"/>
        <v>0</v>
      </c>
      <c r="AV182" s="256" t="s">
        <v>114</v>
      </c>
      <c r="AW182" s="256" t="s">
        <v>114</v>
      </c>
      <c r="AX182" s="257">
        <f t="shared" si="77"/>
        <v>0</v>
      </c>
      <c r="AY182" s="257">
        <f t="shared" si="77"/>
        <v>0</v>
      </c>
    </row>
    <row r="183" spans="1:51" ht="25.5">
      <c r="A183" s="178" t="s">
        <v>226</v>
      </c>
      <c r="B183" s="191">
        <v>9135</v>
      </c>
      <c r="C183" s="150" t="s">
        <v>76</v>
      </c>
      <c r="D183" s="100">
        <f t="shared" si="68"/>
        <v>0</v>
      </c>
      <c r="E183" s="100">
        <f t="shared" si="96"/>
        <v>0</v>
      </c>
      <c r="F183" s="100">
        <f t="shared" si="97"/>
        <v>0</v>
      </c>
      <c r="G183" s="101"/>
      <c r="H183" s="101"/>
      <c r="I183" s="228" t="s">
        <v>114</v>
      </c>
      <c r="J183" s="228" t="s">
        <v>114</v>
      </c>
      <c r="K183" s="228" t="s">
        <v>114</v>
      </c>
      <c r="L183" s="228" t="s">
        <v>114</v>
      </c>
      <c r="M183" s="101"/>
      <c r="N183" s="101"/>
      <c r="O183" s="101"/>
      <c r="P183" s="101"/>
      <c r="Q183" s="101"/>
      <c r="R183" s="101"/>
      <c r="S183" s="101"/>
      <c r="T183" s="101"/>
      <c r="U183" s="100">
        <f t="shared" si="98"/>
        <v>0</v>
      </c>
      <c r="V183" s="100">
        <f t="shared" si="99"/>
        <v>0</v>
      </c>
      <c r="W183" s="100">
        <f t="shared" si="78"/>
        <v>0</v>
      </c>
      <c r="X183" s="101"/>
      <c r="Y183" s="101"/>
      <c r="Z183" s="228" t="s">
        <v>114</v>
      </c>
      <c r="AA183" s="228" t="s">
        <v>114</v>
      </c>
      <c r="AB183" s="228" t="s">
        <v>114</v>
      </c>
      <c r="AC183" s="228" t="s">
        <v>114</v>
      </c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28"/>
      <c r="AQ183" s="179" t="str">
        <f t="shared" si="73"/>
        <v>стр.9135</v>
      </c>
      <c r="AR183" s="256" t="s">
        <v>114</v>
      </c>
      <c r="AS183" s="256" t="s">
        <v>114</v>
      </c>
      <c r="AT183" s="257">
        <f t="shared" si="76"/>
        <v>0</v>
      </c>
      <c r="AU183" s="257">
        <f t="shared" si="76"/>
        <v>0</v>
      </c>
      <c r="AV183" s="256" t="s">
        <v>114</v>
      </c>
      <c r="AW183" s="256" t="s">
        <v>114</v>
      </c>
      <c r="AX183" s="257">
        <f t="shared" si="77"/>
        <v>0</v>
      </c>
      <c r="AY183" s="257">
        <f t="shared" si="77"/>
        <v>0</v>
      </c>
    </row>
    <row r="184" spans="1:51" ht="25.5">
      <c r="A184" s="178" t="s">
        <v>227</v>
      </c>
      <c r="B184" s="191">
        <v>9136</v>
      </c>
      <c r="C184" s="150" t="s">
        <v>76</v>
      </c>
      <c r="D184" s="100">
        <f t="shared" si="68"/>
        <v>0</v>
      </c>
      <c r="E184" s="100">
        <f t="shared" si="96"/>
        <v>0</v>
      </c>
      <c r="F184" s="100">
        <f t="shared" si="97"/>
        <v>0</v>
      </c>
      <c r="G184" s="101"/>
      <c r="H184" s="101"/>
      <c r="I184" s="228" t="s">
        <v>114</v>
      </c>
      <c r="J184" s="228" t="s">
        <v>114</v>
      </c>
      <c r="K184" s="228" t="s">
        <v>114</v>
      </c>
      <c r="L184" s="228" t="s">
        <v>114</v>
      </c>
      <c r="M184" s="101"/>
      <c r="N184" s="101"/>
      <c r="O184" s="101"/>
      <c r="P184" s="101"/>
      <c r="Q184" s="101"/>
      <c r="R184" s="101"/>
      <c r="S184" s="101"/>
      <c r="T184" s="101"/>
      <c r="U184" s="100">
        <f t="shared" si="98"/>
        <v>0</v>
      </c>
      <c r="V184" s="100">
        <f t="shared" si="99"/>
        <v>0</v>
      </c>
      <c r="W184" s="100">
        <f t="shared" si="78"/>
        <v>0</v>
      </c>
      <c r="X184" s="101"/>
      <c r="Y184" s="101"/>
      <c r="Z184" s="228" t="s">
        <v>114</v>
      </c>
      <c r="AA184" s="228" t="s">
        <v>114</v>
      </c>
      <c r="AB184" s="228" t="s">
        <v>114</v>
      </c>
      <c r="AC184" s="228" t="s">
        <v>114</v>
      </c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28"/>
      <c r="AQ184" s="179" t="str">
        <f t="shared" si="73"/>
        <v>стр.9136</v>
      </c>
      <c r="AR184" s="256" t="s">
        <v>114</v>
      </c>
      <c r="AS184" s="256" t="s">
        <v>114</v>
      </c>
      <c r="AT184" s="257">
        <f t="shared" si="76"/>
        <v>0</v>
      </c>
      <c r="AU184" s="257">
        <f t="shared" si="76"/>
        <v>0</v>
      </c>
      <c r="AV184" s="256" t="s">
        <v>114</v>
      </c>
      <c r="AW184" s="256" t="s">
        <v>114</v>
      </c>
      <c r="AX184" s="257">
        <f t="shared" si="77"/>
        <v>0</v>
      </c>
      <c r="AY184" s="257">
        <f t="shared" si="77"/>
        <v>0</v>
      </c>
    </row>
    <row r="185" spans="1:51" ht="38.25">
      <c r="A185" s="178" t="s">
        <v>228</v>
      </c>
      <c r="B185" s="191">
        <v>9137</v>
      </c>
      <c r="C185" s="150" t="s">
        <v>76</v>
      </c>
      <c r="D185" s="100">
        <f t="shared" si="68"/>
        <v>0</v>
      </c>
      <c r="E185" s="100">
        <f t="shared" si="96"/>
        <v>0</v>
      </c>
      <c r="F185" s="100">
        <f t="shared" si="97"/>
        <v>0</v>
      </c>
      <c r="G185" s="101"/>
      <c r="H185" s="101"/>
      <c r="I185" s="228" t="s">
        <v>114</v>
      </c>
      <c r="J185" s="228" t="s">
        <v>114</v>
      </c>
      <c r="K185" s="228" t="s">
        <v>114</v>
      </c>
      <c r="L185" s="228" t="s">
        <v>114</v>
      </c>
      <c r="M185" s="101"/>
      <c r="N185" s="101"/>
      <c r="O185" s="101"/>
      <c r="P185" s="101"/>
      <c r="Q185" s="101"/>
      <c r="R185" s="101"/>
      <c r="S185" s="101"/>
      <c r="T185" s="101"/>
      <c r="U185" s="100">
        <f t="shared" si="98"/>
        <v>0</v>
      </c>
      <c r="V185" s="100">
        <f t="shared" si="99"/>
        <v>0</v>
      </c>
      <c r="W185" s="100">
        <f t="shared" si="78"/>
        <v>0</v>
      </c>
      <c r="X185" s="101"/>
      <c r="Y185" s="101"/>
      <c r="Z185" s="228" t="s">
        <v>114</v>
      </c>
      <c r="AA185" s="228" t="s">
        <v>114</v>
      </c>
      <c r="AB185" s="228" t="s">
        <v>114</v>
      </c>
      <c r="AC185" s="228" t="s">
        <v>114</v>
      </c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28"/>
      <c r="AQ185" s="179" t="str">
        <f t="shared" si="73"/>
        <v>стр.9137</v>
      </c>
      <c r="AR185" s="256" t="s">
        <v>114</v>
      </c>
      <c r="AS185" s="256" t="s">
        <v>114</v>
      </c>
      <c r="AT185" s="257">
        <f t="shared" si="76"/>
        <v>0</v>
      </c>
      <c r="AU185" s="257">
        <f t="shared" si="76"/>
        <v>0</v>
      </c>
      <c r="AV185" s="256" t="s">
        <v>114</v>
      </c>
      <c r="AW185" s="256" t="s">
        <v>114</v>
      </c>
      <c r="AX185" s="257">
        <f t="shared" si="77"/>
        <v>0</v>
      </c>
      <c r="AY185" s="257">
        <f t="shared" si="77"/>
        <v>0</v>
      </c>
    </row>
    <row r="186" spans="1:51" ht="38.25">
      <c r="A186" s="178" t="s">
        <v>229</v>
      </c>
      <c r="B186" s="191">
        <v>9138</v>
      </c>
      <c r="C186" s="183" t="s">
        <v>76</v>
      </c>
      <c r="D186" s="169">
        <f>SUM(G186,M186,Q186,S186)</f>
        <v>0</v>
      </c>
      <c r="E186" s="169">
        <f>IF(D186&lt;&gt;0,F186/D186*1000,0)</f>
        <v>0</v>
      </c>
      <c r="F186" s="169">
        <f>SUM(H186,N186,R186,T186)</f>
        <v>0</v>
      </c>
      <c r="G186" s="170"/>
      <c r="H186" s="170"/>
      <c r="I186" s="228" t="s">
        <v>114</v>
      </c>
      <c r="J186" s="228" t="s">
        <v>114</v>
      </c>
      <c r="K186" s="228" t="s">
        <v>114</v>
      </c>
      <c r="L186" s="228" t="s">
        <v>114</v>
      </c>
      <c r="M186" s="170"/>
      <c r="N186" s="170"/>
      <c r="O186" s="170"/>
      <c r="P186" s="170"/>
      <c r="Q186" s="170"/>
      <c r="R186" s="170"/>
      <c r="S186" s="170"/>
      <c r="T186" s="170"/>
      <c r="U186" s="169">
        <f>SUM(X186,AD186,AH186,AJ186)</f>
        <v>0</v>
      </c>
      <c r="V186" s="169">
        <f>IF(U186&lt;&gt;0,W186/U186*1000,0)</f>
        <v>0</v>
      </c>
      <c r="W186" s="169">
        <f>SUM(Y186,AE186,AI186,AK186)</f>
        <v>0</v>
      </c>
      <c r="X186" s="170"/>
      <c r="Y186" s="170"/>
      <c r="Z186" s="228" t="s">
        <v>114</v>
      </c>
      <c r="AA186" s="228" t="s">
        <v>114</v>
      </c>
      <c r="AB186" s="228" t="s">
        <v>114</v>
      </c>
      <c r="AC186" s="228" t="s">
        <v>114</v>
      </c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60"/>
      <c r="AQ186" s="179" t="str">
        <f t="shared" si="73"/>
        <v>стр.9138</v>
      </c>
      <c r="AR186" s="256" t="s">
        <v>114</v>
      </c>
      <c r="AS186" s="256" t="s">
        <v>114</v>
      </c>
      <c r="AT186" s="257">
        <f t="shared" si="76"/>
        <v>0</v>
      </c>
      <c r="AU186" s="257">
        <f t="shared" si="76"/>
        <v>0</v>
      </c>
      <c r="AV186" s="256" t="s">
        <v>114</v>
      </c>
      <c r="AW186" s="256" t="s">
        <v>114</v>
      </c>
      <c r="AX186" s="257">
        <f t="shared" si="77"/>
        <v>0</v>
      </c>
      <c r="AY186" s="257">
        <f t="shared" si="77"/>
        <v>0</v>
      </c>
    </row>
    <row r="187" spans="1:51" ht="25.5">
      <c r="A187" s="184" t="s">
        <v>254</v>
      </c>
      <c r="B187" s="161">
        <v>9140</v>
      </c>
      <c r="C187" s="161" t="s">
        <v>77</v>
      </c>
      <c r="D187" s="175" t="s">
        <v>114</v>
      </c>
      <c r="E187" s="175" t="s">
        <v>114</v>
      </c>
      <c r="F187" s="174">
        <f>SUM(H187,N187,R187,T187)</f>
        <v>0</v>
      </c>
      <c r="G187" s="175" t="s">
        <v>114</v>
      </c>
      <c r="H187" s="173">
        <f>SUM(H188:H191)</f>
        <v>0</v>
      </c>
      <c r="I187" s="207" t="s">
        <v>114</v>
      </c>
      <c r="J187" s="207" t="s">
        <v>114</v>
      </c>
      <c r="K187" s="207" t="s">
        <v>114</v>
      </c>
      <c r="L187" s="207" t="s">
        <v>114</v>
      </c>
      <c r="M187" s="175" t="s">
        <v>114</v>
      </c>
      <c r="N187" s="173">
        <f>SUM(N188:N191)</f>
        <v>0</v>
      </c>
      <c r="O187" s="175" t="s">
        <v>114</v>
      </c>
      <c r="P187" s="173">
        <f>SUM(P188:P191)</f>
        <v>0</v>
      </c>
      <c r="Q187" s="175" t="s">
        <v>114</v>
      </c>
      <c r="R187" s="173">
        <f>SUM(R188:R191)</f>
        <v>0</v>
      </c>
      <c r="S187" s="175" t="s">
        <v>114</v>
      </c>
      <c r="T187" s="173">
        <f>SUM(T188:T191)</f>
        <v>0</v>
      </c>
      <c r="U187" s="175" t="s">
        <v>114</v>
      </c>
      <c r="V187" s="175" t="s">
        <v>114</v>
      </c>
      <c r="W187" s="174">
        <f>SUM(Y187,AE187,AI187,AK187)</f>
        <v>0</v>
      </c>
      <c r="X187" s="175" t="s">
        <v>114</v>
      </c>
      <c r="Y187" s="173">
        <f>SUM(Y188:Y191)</f>
        <v>0</v>
      </c>
      <c r="Z187" s="207" t="s">
        <v>114</v>
      </c>
      <c r="AA187" s="207" t="s">
        <v>114</v>
      </c>
      <c r="AB187" s="207" t="s">
        <v>114</v>
      </c>
      <c r="AC187" s="207" t="s">
        <v>114</v>
      </c>
      <c r="AD187" s="175" t="s">
        <v>114</v>
      </c>
      <c r="AE187" s="173">
        <f>SUM(AE188:AE191)</f>
        <v>0</v>
      </c>
      <c r="AF187" s="175" t="s">
        <v>114</v>
      </c>
      <c r="AG187" s="173">
        <f>SUM(AG188:AG191)</f>
        <v>0</v>
      </c>
      <c r="AH187" s="175" t="s">
        <v>114</v>
      </c>
      <c r="AI187" s="173">
        <f>SUM(AI188:AI191)</f>
        <v>0</v>
      </c>
      <c r="AJ187" s="175" t="s">
        <v>114</v>
      </c>
      <c r="AK187" s="173">
        <f>SUM(AK188:AK191)</f>
        <v>0</v>
      </c>
      <c r="AL187" s="175" t="s">
        <v>114</v>
      </c>
      <c r="AM187" s="173">
        <f>SUM(AM188:AM191)</f>
        <v>0</v>
      </c>
      <c r="AN187" s="175" t="s">
        <v>114</v>
      </c>
      <c r="AO187" s="173">
        <f>SUM(AO188:AO191)</f>
        <v>0</v>
      </c>
      <c r="AP187" s="160"/>
      <c r="AQ187" s="179" t="str">
        <f t="shared" si="73"/>
        <v>стр.9140</v>
      </c>
      <c r="AR187" s="256" t="s">
        <v>114</v>
      </c>
      <c r="AS187" s="256" t="s">
        <v>114</v>
      </c>
      <c r="AT187" s="256" t="s">
        <v>114</v>
      </c>
      <c r="AU187" s="257">
        <f t="shared" si="76"/>
        <v>0</v>
      </c>
      <c r="AV187" s="256" t="s">
        <v>114</v>
      </c>
      <c r="AW187" s="256" t="s">
        <v>114</v>
      </c>
      <c r="AX187" s="256" t="s">
        <v>114</v>
      </c>
      <c r="AY187" s="257">
        <f t="shared" si="77"/>
        <v>0</v>
      </c>
    </row>
    <row r="188" spans="1:51" ht="12.75">
      <c r="A188" s="178" t="s">
        <v>237</v>
      </c>
      <c r="B188" s="144">
        <v>9141</v>
      </c>
      <c r="C188" s="196" t="s">
        <v>120</v>
      </c>
      <c r="D188" s="181">
        <f>SUM(G188,M188,Q188,S188)</f>
        <v>0</v>
      </c>
      <c r="E188" s="169">
        <f>IF(D188&lt;&gt;0,F188/D188*1000,0)</f>
        <v>0</v>
      </c>
      <c r="F188" s="169">
        <f>SUM(H188,N188,R188,T188)</f>
        <v>0</v>
      </c>
      <c r="G188" s="172"/>
      <c r="H188" s="170"/>
      <c r="I188" s="228" t="s">
        <v>114</v>
      </c>
      <c r="J188" s="228" t="s">
        <v>114</v>
      </c>
      <c r="K188" s="228" t="s">
        <v>114</v>
      </c>
      <c r="L188" s="228" t="s">
        <v>114</v>
      </c>
      <c r="M188" s="172"/>
      <c r="N188" s="170"/>
      <c r="O188" s="172"/>
      <c r="P188" s="170"/>
      <c r="Q188" s="172"/>
      <c r="R188" s="170"/>
      <c r="S188" s="172"/>
      <c r="T188" s="170"/>
      <c r="U188" s="181">
        <f>SUM(X188,AD188,AH188,AJ188)</f>
        <v>0</v>
      </c>
      <c r="V188" s="169">
        <f>IF(U188&lt;&gt;0,W188/U188*1000,0)</f>
        <v>0</v>
      </c>
      <c r="W188" s="169">
        <f>SUM(Y188,AE188,AI188,AK188)</f>
        <v>0</v>
      </c>
      <c r="X188" s="172"/>
      <c r="Y188" s="170"/>
      <c r="Z188" s="228" t="s">
        <v>114</v>
      </c>
      <c r="AA188" s="228" t="s">
        <v>114</v>
      </c>
      <c r="AB188" s="228" t="s">
        <v>114</v>
      </c>
      <c r="AC188" s="228" t="s">
        <v>114</v>
      </c>
      <c r="AD188" s="172"/>
      <c r="AE188" s="170"/>
      <c r="AF188" s="172"/>
      <c r="AG188" s="170"/>
      <c r="AH188" s="172"/>
      <c r="AI188" s="170"/>
      <c r="AJ188" s="172"/>
      <c r="AK188" s="170"/>
      <c r="AL188" s="172"/>
      <c r="AM188" s="170"/>
      <c r="AN188" s="172"/>
      <c r="AO188" s="170"/>
      <c r="AP188" s="28"/>
      <c r="AQ188" s="179" t="str">
        <f t="shared" si="73"/>
        <v>стр.9141</v>
      </c>
      <c r="AR188" s="256" t="s">
        <v>114</v>
      </c>
      <c r="AS188" s="256" t="s">
        <v>114</v>
      </c>
      <c r="AT188" s="257">
        <f t="shared" si="76"/>
        <v>0</v>
      </c>
      <c r="AU188" s="257">
        <f t="shared" si="76"/>
        <v>0</v>
      </c>
      <c r="AV188" s="256" t="s">
        <v>114</v>
      </c>
      <c r="AW188" s="256" t="s">
        <v>114</v>
      </c>
      <c r="AX188" s="257">
        <f t="shared" si="77"/>
        <v>0</v>
      </c>
      <c r="AY188" s="257">
        <f t="shared" si="77"/>
        <v>0</v>
      </c>
    </row>
    <row r="189" spans="1:51" ht="12.75">
      <c r="A189" s="178" t="s">
        <v>230</v>
      </c>
      <c r="B189" s="144">
        <v>9142</v>
      </c>
      <c r="C189" s="150" t="s">
        <v>76</v>
      </c>
      <c r="D189" s="100">
        <f t="shared" si="68"/>
        <v>0</v>
      </c>
      <c r="E189" s="100">
        <f t="shared" si="96"/>
        <v>0</v>
      </c>
      <c r="F189" s="100">
        <f t="shared" si="97"/>
        <v>0</v>
      </c>
      <c r="G189" s="101"/>
      <c r="H189" s="101"/>
      <c r="I189" s="228" t="s">
        <v>114</v>
      </c>
      <c r="J189" s="228" t="s">
        <v>114</v>
      </c>
      <c r="K189" s="228" t="s">
        <v>114</v>
      </c>
      <c r="L189" s="228" t="s">
        <v>114</v>
      </c>
      <c r="M189" s="101"/>
      <c r="N189" s="101"/>
      <c r="O189" s="101"/>
      <c r="P189" s="101"/>
      <c r="Q189" s="101"/>
      <c r="R189" s="101"/>
      <c r="S189" s="101"/>
      <c r="T189" s="101"/>
      <c r="U189" s="100">
        <f t="shared" si="98"/>
        <v>0</v>
      </c>
      <c r="V189" s="100">
        <f t="shared" si="99"/>
        <v>0</v>
      </c>
      <c r="W189" s="100">
        <f t="shared" si="78"/>
        <v>0</v>
      </c>
      <c r="X189" s="101"/>
      <c r="Y189" s="101"/>
      <c r="Z189" s="228" t="s">
        <v>114</v>
      </c>
      <c r="AA189" s="228" t="s">
        <v>114</v>
      </c>
      <c r="AB189" s="228" t="s">
        <v>114</v>
      </c>
      <c r="AC189" s="228" t="s">
        <v>114</v>
      </c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28"/>
      <c r="AQ189" s="179" t="str">
        <f t="shared" si="73"/>
        <v>стр.9142</v>
      </c>
      <c r="AR189" s="256" t="s">
        <v>114</v>
      </c>
      <c r="AS189" s="256" t="s">
        <v>114</v>
      </c>
      <c r="AT189" s="257">
        <f t="shared" si="76"/>
        <v>0</v>
      </c>
      <c r="AU189" s="257">
        <f t="shared" si="76"/>
        <v>0</v>
      </c>
      <c r="AV189" s="256" t="s">
        <v>114</v>
      </c>
      <c r="AW189" s="256" t="s">
        <v>114</v>
      </c>
      <c r="AX189" s="257">
        <f t="shared" si="77"/>
        <v>0</v>
      </c>
      <c r="AY189" s="257">
        <f t="shared" si="77"/>
        <v>0</v>
      </c>
    </row>
    <row r="190" spans="1:51" ht="51">
      <c r="A190" s="178" t="s">
        <v>231</v>
      </c>
      <c r="B190" s="191">
        <v>9143</v>
      </c>
      <c r="C190" s="150" t="s">
        <v>76</v>
      </c>
      <c r="D190" s="100">
        <f t="shared" si="68"/>
        <v>0</v>
      </c>
      <c r="E190" s="100">
        <f t="shared" si="96"/>
        <v>0</v>
      </c>
      <c r="F190" s="100">
        <f t="shared" si="97"/>
        <v>0</v>
      </c>
      <c r="G190" s="101"/>
      <c r="H190" s="101"/>
      <c r="I190" s="228" t="s">
        <v>114</v>
      </c>
      <c r="J190" s="228" t="s">
        <v>114</v>
      </c>
      <c r="K190" s="228" t="s">
        <v>114</v>
      </c>
      <c r="L190" s="228" t="s">
        <v>114</v>
      </c>
      <c r="M190" s="101"/>
      <c r="N190" s="101"/>
      <c r="O190" s="101"/>
      <c r="P190" s="101"/>
      <c r="Q190" s="101"/>
      <c r="R190" s="101"/>
      <c r="S190" s="101"/>
      <c r="T190" s="101"/>
      <c r="U190" s="100">
        <f t="shared" si="98"/>
        <v>0</v>
      </c>
      <c r="V190" s="100">
        <f t="shared" si="99"/>
        <v>0</v>
      </c>
      <c r="W190" s="100">
        <f t="shared" si="78"/>
        <v>0</v>
      </c>
      <c r="X190" s="101"/>
      <c r="Y190" s="101"/>
      <c r="Z190" s="228" t="s">
        <v>114</v>
      </c>
      <c r="AA190" s="228" t="s">
        <v>114</v>
      </c>
      <c r="AB190" s="228" t="s">
        <v>114</v>
      </c>
      <c r="AC190" s="228" t="s">
        <v>114</v>
      </c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28"/>
      <c r="AQ190" s="179" t="str">
        <f t="shared" si="73"/>
        <v>стр.9143</v>
      </c>
      <c r="AR190" s="256" t="s">
        <v>114</v>
      </c>
      <c r="AS190" s="256" t="s">
        <v>114</v>
      </c>
      <c r="AT190" s="257">
        <f t="shared" si="76"/>
        <v>0</v>
      </c>
      <c r="AU190" s="257">
        <f t="shared" si="76"/>
        <v>0</v>
      </c>
      <c r="AV190" s="256" t="s">
        <v>114</v>
      </c>
      <c r="AW190" s="256" t="s">
        <v>114</v>
      </c>
      <c r="AX190" s="257">
        <f t="shared" si="77"/>
        <v>0</v>
      </c>
      <c r="AY190" s="257">
        <f t="shared" si="77"/>
        <v>0</v>
      </c>
    </row>
    <row r="191" spans="1:51" ht="38.25">
      <c r="A191" s="178" t="s">
        <v>232</v>
      </c>
      <c r="B191" s="191">
        <v>9144</v>
      </c>
      <c r="C191" s="150" t="s">
        <v>76</v>
      </c>
      <c r="D191" s="100">
        <f t="shared" si="68"/>
        <v>0</v>
      </c>
      <c r="E191" s="100">
        <f t="shared" si="96"/>
        <v>0</v>
      </c>
      <c r="F191" s="100">
        <f t="shared" si="97"/>
        <v>0</v>
      </c>
      <c r="G191" s="101"/>
      <c r="H191" s="101"/>
      <c r="I191" s="228" t="s">
        <v>114</v>
      </c>
      <c r="J191" s="228" t="s">
        <v>114</v>
      </c>
      <c r="K191" s="228" t="s">
        <v>114</v>
      </c>
      <c r="L191" s="228" t="s">
        <v>114</v>
      </c>
      <c r="M191" s="101"/>
      <c r="N191" s="101"/>
      <c r="O191" s="101"/>
      <c r="P191" s="101"/>
      <c r="Q191" s="101"/>
      <c r="R191" s="101"/>
      <c r="S191" s="101"/>
      <c r="T191" s="101"/>
      <c r="U191" s="100">
        <f t="shared" si="98"/>
        <v>0</v>
      </c>
      <c r="V191" s="100">
        <f t="shared" si="99"/>
        <v>0</v>
      </c>
      <c r="W191" s="100">
        <f t="shared" si="78"/>
        <v>0</v>
      </c>
      <c r="X191" s="101"/>
      <c r="Y191" s="101"/>
      <c r="Z191" s="228" t="s">
        <v>114</v>
      </c>
      <c r="AA191" s="228" t="s">
        <v>114</v>
      </c>
      <c r="AB191" s="228" t="s">
        <v>114</v>
      </c>
      <c r="AC191" s="228" t="s">
        <v>114</v>
      </c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28"/>
      <c r="AQ191" s="179" t="str">
        <f t="shared" si="73"/>
        <v>стр.9144</v>
      </c>
      <c r="AR191" s="256" t="s">
        <v>114</v>
      </c>
      <c r="AS191" s="256" t="s">
        <v>114</v>
      </c>
      <c r="AT191" s="257">
        <f t="shared" si="76"/>
        <v>0</v>
      </c>
      <c r="AU191" s="257">
        <f t="shared" si="76"/>
        <v>0</v>
      </c>
      <c r="AV191" s="256" t="s">
        <v>114</v>
      </c>
      <c r="AW191" s="256" t="s">
        <v>114</v>
      </c>
      <c r="AX191" s="257">
        <f t="shared" si="77"/>
        <v>0</v>
      </c>
      <c r="AY191" s="257">
        <f t="shared" si="77"/>
        <v>0</v>
      </c>
    </row>
    <row r="192" spans="1:51" ht="38.25">
      <c r="A192" s="184" t="s">
        <v>255</v>
      </c>
      <c r="B192" s="161">
        <v>9150</v>
      </c>
      <c r="C192" s="161" t="s">
        <v>120</v>
      </c>
      <c r="D192" s="206">
        <f t="shared" si="68"/>
        <v>0</v>
      </c>
      <c r="E192" s="174">
        <f t="shared" si="96"/>
        <v>0</v>
      </c>
      <c r="F192" s="174">
        <f t="shared" si="97"/>
        <v>0</v>
      </c>
      <c r="G192" s="207" t="s">
        <v>114</v>
      </c>
      <c r="H192" s="207" t="s">
        <v>114</v>
      </c>
      <c r="I192" s="207" t="s">
        <v>114</v>
      </c>
      <c r="J192" s="207" t="s">
        <v>114</v>
      </c>
      <c r="K192" s="207" t="s">
        <v>114</v>
      </c>
      <c r="L192" s="207" t="s">
        <v>114</v>
      </c>
      <c r="M192" s="251">
        <f aca="true" t="shared" si="100" ref="M192:T192">SUM(M193:M194)</f>
        <v>0</v>
      </c>
      <c r="N192" s="194">
        <f t="shared" si="100"/>
        <v>0</v>
      </c>
      <c r="O192" s="251">
        <f t="shared" si="100"/>
        <v>0</v>
      </c>
      <c r="P192" s="194">
        <f t="shared" si="100"/>
        <v>0</v>
      </c>
      <c r="Q192" s="251">
        <f t="shared" si="100"/>
        <v>0</v>
      </c>
      <c r="R192" s="194">
        <f t="shared" si="100"/>
        <v>0</v>
      </c>
      <c r="S192" s="251">
        <f t="shared" si="100"/>
        <v>0</v>
      </c>
      <c r="T192" s="194">
        <f t="shared" si="100"/>
        <v>0</v>
      </c>
      <c r="U192" s="206">
        <f t="shared" si="98"/>
        <v>0</v>
      </c>
      <c r="V192" s="174">
        <f t="shared" si="99"/>
        <v>0</v>
      </c>
      <c r="W192" s="174">
        <f t="shared" si="78"/>
        <v>0</v>
      </c>
      <c r="X192" s="207" t="s">
        <v>114</v>
      </c>
      <c r="Y192" s="207" t="s">
        <v>114</v>
      </c>
      <c r="Z192" s="207" t="s">
        <v>114</v>
      </c>
      <c r="AA192" s="207" t="s">
        <v>114</v>
      </c>
      <c r="AB192" s="207" t="s">
        <v>114</v>
      </c>
      <c r="AC192" s="207" t="s">
        <v>114</v>
      </c>
      <c r="AD192" s="251">
        <f aca="true" t="shared" si="101" ref="AD192:AO192">SUM(AD193:AD194)</f>
        <v>0</v>
      </c>
      <c r="AE192" s="194">
        <f t="shared" si="101"/>
        <v>0</v>
      </c>
      <c r="AF192" s="251">
        <f t="shared" si="101"/>
        <v>0</v>
      </c>
      <c r="AG192" s="194">
        <f t="shared" si="101"/>
        <v>0</v>
      </c>
      <c r="AH192" s="251">
        <f t="shared" si="101"/>
        <v>0</v>
      </c>
      <c r="AI192" s="194">
        <f t="shared" si="101"/>
        <v>0</v>
      </c>
      <c r="AJ192" s="251">
        <f t="shared" si="101"/>
        <v>0</v>
      </c>
      <c r="AK192" s="194">
        <f t="shared" si="101"/>
        <v>0</v>
      </c>
      <c r="AL192" s="251">
        <f t="shared" si="101"/>
        <v>0</v>
      </c>
      <c r="AM192" s="194">
        <f t="shared" si="101"/>
        <v>0</v>
      </c>
      <c r="AN192" s="251">
        <f t="shared" si="101"/>
        <v>0</v>
      </c>
      <c r="AO192" s="194">
        <f t="shared" si="101"/>
        <v>0</v>
      </c>
      <c r="AP192" s="160"/>
      <c r="AQ192" s="179" t="str">
        <f t="shared" si="73"/>
        <v>стр.9150</v>
      </c>
      <c r="AR192" s="256" t="s">
        <v>114</v>
      </c>
      <c r="AS192" s="256" t="s">
        <v>114</v>
      </c>
      <c r="AT192" s="257">
        <f t="shared" si="76"/>
        <v>0</v>
      </c>
      <c r="AU192" s="257">
        <f t="shared" si="76"/>
        <v>0</v>
      </c>
      <c r="AV192" s="256" t="s">
        <v>114</v>
      </c>
      <c r="AW192" s="256" t="s">
        <v>114</v>
      </c>
      <c r="AX192" s="257">
        <f t="shared" si="77"/>
        <v>0</v>
      </c>
      <c r="AY192" s="257">
        <f t="shared" si="77"/>
        <v>0</v>
      </c>
    </row>
    <row r="193" spans="1:51" ht="25.5">
      <c r="A193" s="178" t="s">
        <v>128</v>
      </c>
      <c r="B193" s="183">
        <v>9151</v>
      </c>
      <c r="C193" s="183" t="s">
        <v>120</v>
      </c>
      <c r="D193" s="181">
        <f>SUM(G193,M193,Q193,S193)</f>
        <v>0</v>
      </c>
      <c r="E193" s="169">
        <f>IF(D193&lt;&gt;0,F193/D193*1000,0)</f>
        <v>0</v>
      </c>
      <c r="F193" s="169">
        <f aca="true" t="shared" si="102" ref="F193:F202">SUM(H193,N193,R193,T193)</f>
        <v>0</v>
      </c>
      <c r="G193" s="204" t="s">
        <v>114</v>
      </c>
      <c r="H193" s="205" t="s">
        <v>114</v>
      </c>
      <c r="I193" s="228" t="s">
        <v>114</v>
      </c>
      <c r="J193" s="228" t="s">
        <v>114</v>
      </c>
      <c r="K193" s="228" t="s">
        <v>114</v>
      </c>
      <c r="L193" s="228" t="s">
        <v>114</v>
      </c>
      <c r="M193" s="172"/>
      <c r="N193" s="170"/>
      <c r="O193" s="172"/>
      <c r="P193" s="170"/>
      <c r="Q193" s="172"/>
      <c r="R193" s="170"/>
      <c r="S193" s="172"/>
      <c r="T193" s="170"/>
      <c r="U193" s="181">
        <f>SUM(X193,AD193,AH193,AJ193)</f>
        <v>0</v>
      </c>
      <c r="V193" s="169">
        <f>IF(U193&lt;&gt;0,W193/U193*1000,0)</f>
        <v>0</v>
      </c>
      <c r="W193" s="169">
        <f>SUM(Y193,AE193,AI193,AK193)</f>
        <v>0</v>
      </c>
      <c r="X193" s="204" t="s">
        <v>114</v>
      </c>
      <c r="Y193" s="204" t="s">
        <v>114</v>
      </c>
      <c r="Z193" s="228" t="s">
        <v>114</v>
      </c>
      <c r="AA193" s="228" t="s">
        <v>114</v>
      </c>
      <c r="AB193" s="228" t="s">
        <v>114</v>
      </c>
      <c r="AC193" s="228" t="s">
        <v>114</v>
      </c>
      <c r="AD193" s="172"/>
      <c r="AE193" s="170"/>
      <c r="AF193" s="172"/>
      <c r="AG193" s="170"/>
      <c r="AH193" s="172"/>
      <c r="AI193" s="170"/>
      <c r="AJ193" s="172"/>
      <c r="AK193" s="170"/>
      <c r="AL193" s="172"/>
      <c r="AM193" s="170"/>
      <c r="AN193" s="172"/>
      <c r="AO193" s="170"/>
      <c r="AP193" s="160"/>
      <c r="AQ193" s="179" t="str">
        <f t="shared" si="73"/>
        <v>стр.9151</v>
      </c>
      <c r="AR193" s="256" t="s">
        <v>114</v>
      </c>
      <c r="AS193" s="256" t="s">
        <v>114</v>
      </c>
      <c r="AT193" s="257">
        <f t="shared" si="76"/>
        <v>0</v>
      </c>
      <c r="AU193" s="257">
        <f t="shared" si="76"/>
        <v>0</v>
      </c>
      <c r="AV193" s="256" t="s">
        <v>114</v>
      </c>
      <c r="AW193" s="256" t="s">
        <v>114</v>
      </c>
      <c r="AX193" s="257">
        <f t="shared" si="77"/>
        <v>0</v>
      </c>
      <c r="AY193" s="257">
        <f t="shared" si="77"/>
        <v>0</v>
      </c>
    </row>
    <row r="194" spans="1:51" ht="25.5">
      <c r="A194" s="178" t="s">
        <v>129</v>
      </c>
      <c r="B194" s="183">
        <v>9152</v>
      </c>
      <c r="C194" s="183" t="s">
        <v>120</v>
      </c>
      <c r="D194" s="181">
        <f>SUM(G194,M194,Q194,S194)</f>
        <v>0</v>
      </c>
      <c r="E194" s="169">
        <f>IF(D194&lt;&gt;0,F194/D194*1000,0)</f>
        <v>0</v>
      </c>
      <c r="F194" s="169">
        <f t="shared" si="102"/>
        <v>0</v>
      </c>
      <c r="G194" s="204" t="s">
        <v>114</v>
      </c>
      <c r="H194" s="205" t="s">
        <v>114</v>
      </c>
      <c r="I194" s="228" t="s">
        <v>114</v>
      </c>
      <c r="J194" s="228" t="s">
        <v>114</v>
      </c>
      <c r="K194" s="228" t="s">
        <v>114</v>
      </c>
      <c r="L194" s="228" t="s">
        <v>114</v>
      </c>
      <c r="M194" s="172"/>
      <c r="N194" s="170"/>
      <c r="O194" s="172"/>
      <c r="P194" s="170"/>
      <c r="Q194" s="172"/>
      <c r="R194" s="170"/>
      <c r="S194" s="172"/>
      <c r="T194" s="170"/>
      <c r="U194" s="181">
        <f>SUM(X194,AD194,AH194,AJ194)</f>
        <v>0</v>
      </c>
      <c r="V194" s="169">
        <f>IF(U194&lt;&gt;0,W194/U194*1000,0)</f>
        <v>0</v>
      </c>
      <c r="W194" s="169">
        <f>SUM(Y194,AE194,AI194,AK194)</f>
        <v>0</v>
      </c>
      <c r="X194" s="204" t="s">
        <v>114</v>
      </c>
      <c r="Y194" s="204" t="s">
        <v>114</v>
      </c>
      <c r="Z194" s="228" t="s">
        <v>114</v>
      </c>
      <c r="AA194" s="228" t="s">
        <v>114</v>
      </c>
      <c r="AB194" s="228" t="s">
        <v>114</v>
      </c>
      <c r="AC194" s="228" t="s">
        <v>114</v>
      </c>
      <c r="AD194" s="172"/>
      <c r="AE194" s="170"/>
      <c r="AF194" s="172"/>
      <c r="AG194" s="170"/>
      <c r="AH194" s="172"/>
      <c r="AI194" s="170"/>
      <c r="AJ194" s="172"/>
      <c r="AK194" s="170"/>
      <c r="AL194" s="172"/>
      <c r="AM194" s="170"/>
      <c r="AN194" s="172"/>
      <c r="AO194" s="170"/>
      <c r="AP194" s="160"/>
      <c r="AQ194" s="179" t="str">
        <f t="shared" si="73"/>
        <v>стр.9152</v>
      </c>
      <c r="AR194" s="256" t="s">
        <v>114</v>
      </c>
      <c r="AS194" s="256" t="s">
        <v>114</v>
      </c>
      <c r="AT194" s="257">
        <f t="shared" si="76"/>
        <v>0</v>
      </c>
      <c r="AU194" s="257">
        <f t="shared" si="76"/>
        <v>0</v>
      </c>
      <c r="AV194" s="256" t="s">
        <v>114</v>
      </c>
      <c r="AW194" s="256" t="s">
        <v>114</v>
      </c>
      <c r="AX194" s="257">
        <f t="shared" si="77"/>
        <v>0</v>
      </c>
      <c r="AY194" s="257">
        <f t="shared" si="77"/>
        <v>0</v>
      </c>
    </row>
    <row r="195" spans="1:51" ht="38.25">
      <c r="A195" s="208" t="s">
        <v>235</v>
      </c>
      <c r="B195" s="161">
        <v>9160</v>
      </c>
      <c r="C195" s="161" t="s">
        <v>77</v>
      </c>
      <c r="D195" s="175" t="s">
        <v>114</v>
      </c>
      <c r="E195" s="175" t="s">
        <v>114</v>
      </c>
      <c r="F195" s="174">
        <f t="shared" si="102"/>
        <v>0</v>
      </c>
      <c r="G195" s="175" t="s">
        <v>114</v>
      </c>
      <c r="H195" s="173">
        <f>SUM(H196:H198)</f>
        <v>0</v>
      </c>
      <c r="I195" s="148" t="s">
        <v>114</v>
      </c>
      <c r="J195" s="148" t="s">
        <v>114</v>
      </c>
      <c r="K195" s="148" t="s">
        <v>114</v>
      </c>
      <c r="L195" s="148" t="s">
        <v>114</v>
      </c>
      <c r="M195" s="175" t="s">
        <v>114</v>
      </c>
      <c r="N195" s="173">
        <f>SUM(N196:N198)</f>
        <v>0</v>
      </c>
      <c r="O195" s="175" t="s">
        <v>114</v>
      </c>
      <c r="P195" s="173">
        <f>SUM(P196:P198)</f>
        <v>0</v>
      </c>
      <c r="Q195" s="175" t="s">
        <v>114</v>
      </c>
      <c r="R195" s="173">
        <f>SUM(R196:R198)</f>
        <v>0</v>
      </c>
      <c r="S195" s="175" t="s">
        <v>114</v>
      </c>
      <c r="T195" s="173">
        <f>SUM(T196:T198)</f>
        <v>0</v>
      </c>
      <c r="U195" s="175" t="s">
        <v>114</v>
      </c>
      <c r="V195" s="175" t="s">
        <v>114</v>
      </c>
      <c r="W195" s="174">
        <f>SUM(Y195,AE195,AI195,AK195)</f>
        <v>0</v>
      </c>
      <c r="X195" s="175" t="s">
        <v>114</v>
      </c>
      <c r="Y195" s="173">
        <f>SUM(Y196:Y198)</f>
        <v>0</v>
      </c>
      <c r="Z195" s="148" t="s">
        <v>114</v>
      </c>
      <c r="AA195" s="148" t="s">
        <v>114</v>
      </c>
      <c r="AB195" s="148" t="s">
        <v>114</v>
      </c>
      <c r="AC195" s="148" t="s">
        <v>114</v>
      </c>
      <c r="AD195" s="175" t="s">
        <v>114</v>
      </c>
      <c r="AE195" s="173">
        <f>SUM(AE196:AE198)</f>
        <v>0</v>
      </c>
      <c r="AF195" s="175" t="s">
        <v>114</v>
      </c>
      <c r="AG195" s="173">
        <f>SUM(AG196:AG198)</f>
        <v>0</v>
      </c>
      <c r="AH195" s="175" t="s">
        <v>114</v>
      </c>
      <c r="AI195" s="173">
        <f>SUM(AI196:AI198)</f>
        <v>0</v>
      </c>
      <c r="AJ195" s="175" t="s">
        <v>114</v>
      </c>
      <c r="AK195" s="173">
        <f>SUM(AK196:AK198)</f>
        <v>0</v>
      </c>
      <c r="AL195" s="175" t="s">
        <v>114</v>
      </c>
      <c r="AM195" s="173">
        <f>SUM(AM196:AM198)</f>
        <v>0</v>
      </c>
      <c r="AN195" s="175" t="s">
        <v>114</v>
      </c>
      <c r="AO195" s="173">
        <f>SUM(AO196:AO198)</f>
        <v>0</v>
      </c>
      <c r="AP195" s="160"/>
      <c r="AQ195" s="179" t="str">
        <f t="shared" si="73"/>
        <v>стр.9160</v>
      </c>
      <c r="AR195" s="256" t="s">
        <v>114</v>
      </c>
      <c r="AS195" s="256" t="s">
        <v>114</v>
      </c>
      <c r="AT195" s="256" t="s">
        <v>114</v>
      </c>
      <c r="AU195" s="257">
        <f t="shared" si="76"/>
        <v>0</v>
      </c>
      <c r="AV195" s="256" t="s">
        <v>114</v>
      </c>
      <c r="AW195" s="256" t="s">
        <v>114</v>
      </c>
      <c r="AX195" s="256" t="s">
        <v>114</v>
      </c>
      <c r="AY195" s="257">
        <f t="shared" si="77"/>
        <v>0</v>
      </c>
    </row>
    <row r="196" spans="1:51" ht="38.25">
      <c r="A196" s="176" t="s">
        <v>236</v>
      </c>
      <c r="B196" s="183">
        <v>9161</v>
      </c>
      <c r="C196" s="183" t="s">
        <v>23</v>
      </c>
      <c r="D196" s="169">
        <f>SUM(G196,M196,Q196,S196)</f>
        <v>0</v>
      </c>
      <c r="E196" s="169">
        <f>IF(D196&lt;&gt;0,F196/D196*1000,0)</f>
        <v>0</v>
      </c>
      <c r="F196" s="169">
        <f t="shared" si="102"/>
        <v>0</v>
      </c>
      <c r="G196" s="170"/>
      <c r="H196" s="170"/>
      <c r="I196" s="228" t="s">
        <v>114</v>
      </c>
      <c r="J196" s="228" t="s">
        <v>114</v>
      </c>
      <c r="K196" s="228" t="s">
        <v>114</v>
      </c>
      <c r="L196" s="228" t="s">
        <v>114</v>
      </c>
      <c r="M196" s="170"/>
      <c r="N196" s="170"/>
      <c r="O196" s="170"/>
      <c r="P196" s="170"/>
      <c r="Q196" s="170"/>
      <c r="R196" s="170"/>
      <c r="S196" s="170"/>
      <c r="T196" s="170"/>
      <c r="U196" s="169">
        <f>SUM(X196,AD196,AH196,AJ196)</f>
        <v>0</v>
      </c>
      <c r="V196" s="169">
        <f>IF(U196&lt;&gt;0,W196/U196*1000,0)</f>
        <v>0</v>
      </c>
      <c r="W196" s="169">
        <f aca="true" t="shared" si="103" ref="W196:W202">SUM(Y196,AE196,AI196,AK196)</f>
        <v>0</v>
      </c>
      <c r="X196" s="170"/>
      <c r="Y196" s="170"/>
      <c r="Z196" s="228" t="s">
        <v>114</v>
      </c>
      <c r="AA196" s="228" t="s">
        <v>114</v>
      </c>
      <c r="AB196" s="228" t="s">
        <v>114</v>
      </c>
      <c r="AC196" s="228" t="s">
        <v>114</v>
      </c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60"/>
      <c r="AQ196" s="179" t="str">
        <f t="shared" si="73"/>
        <v>стр.9161</v>
      </c>
      <c r="AR196" s="256" t="s">
        <v>114</v>
      </c>
      <c r="AS196" s="256" t="s">
        <v>114</v>
      </c>
      <c r="AT196" s="257">
        <f t="shared" si="76"/>
        <v>0</v>
      </c>
      <c r="AU196" s="257">
        <f t="shared" si="76"/>
        <v>0</v>
      </c>
      <c r="AV196" s="256" t="s">
        <v>114</v>
      </c>
      <c r="AW196" s="256" t="s">
        <v>114</v>
      </c>
      <c r="AX196" s="257">
        <f t="shared" si="77"/>
        <v>0</v>
      </c>
      <c r="AY196" s="257">
        <f t="shared" si="77"/>
        <v>0</v>
      </c>
    </row>
    <row r="197" spans="1:51" ht="25.5">
      <c r="A197" s="176" t="s">
        <v>233</v>
      </c>
      <c r="B197" s="183">
        <v>9162</v>
      </c>
      <c r="C197" s="183" t="s">
        <v>23</v>
      </c>
      <c r="D197" s="169">
        <f>SUM(G197,M197,Q197,S197)</f>
        <v>0</v>
      </c>
      <c r="E197" s="169">
        <f>IF(D197&lt;&gt;0,F197/D197*1000,0)</f>
        <v>0</v>
      </c>
      <c r="F197" s="169">
        <f t="shared" si="102"/>
        <v>0</v>
      </c>
      <c r="G197" s="170"/>
      <c r="H197" s="170"/>
      <c r="I197" s="228" t="s">
        <v>114</v>
      </c>
      <c r="J197" s="228" t="s">
        <v>114</v>
      </c>
      <c r="K197" s="228" t="s">
        <v>114</v>
      </c>
      <c r="L197" s="228" t="s">
        <v>114</v>
      </c>
      <c r="M197" s="170"/>
      <c r="N197" s="170"/>
      <c r="O197" s="170"/>
      <c r="P197" s="170"/>
      <c r="Q197" s="170"/>
      <c r="R197" s="170"/>
      <c r="S197" s="170"/>
      <c r="T197" s="170"/>
      <c r="U197" s="169">
        <f>SUM(X197,AD197,AH197,AJ197)</f>
        <v>0</v>
      </c>
      <c r="V197" s="169">
        <f>IF(U197&lt;&gt;0,W197/U197*1000,0)</f>
        <v>0</v>
      </c>
      <c r="W197" s="169">
        <f t="shared" si="103"/>
        <v>0</v>
      </c>
      <c r="X197" s="170"/>
      <c r="Y197" s="170"/>
      <c r="Z197" s="228" t="s">
        <v>114</v>
      </c>
      <c r="AA197" s="228" t="s">
        <v>114</v>
      </c>
      <c r="AB197" s="228" t="s">
        <v>114</v>
      </c>
      <c r="AC197" s="228" t="s">
        <v>114</v>
      </c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60"/>
      <c r="AQ197" s="179" t="str">
        <f t="shared" si="73"/>
        <v>стр.9162</v>
      </c>
      <c r="AR197" s="256" t="s">
        <v>114</v>
      </c>
      <c r="AS197" s="256" t="s">
        <v>114</v>
      </c>
      <c r="AT197" s="257">
        <f t="shared" si="76"/>
        <v>0</v>
      </c>
      <c r="AU197" s="257">
        <f t="shared" si="76"/>
        <v>0</v>
      </c>
      <c r="AV197" s="256" t="s">
        <v>114</v>
      </c>
      <c r="AW197" s="256" t="s">
        <v>114</v>
      </c>
      <c r="AX197" s="257">
        <f t="shared" si="77"/>
        <v>0</v>
      </c>
      <c r="AY197" s="257">
        <f t="shared" si="77"/>
        <v>0</v>
      </c>
    </row>
    <row r="198" spans="1:51" ht="12.75">
      <c r="A198" s="176" t="s">
        <v>234</v>
      </c>
      <c r="B198" s="183">
        <v>9163</v>
      </c>
      <c r="C198" s="183" t="s">
        <v>23</v>
      </c>
      <c r="D198" s="169">
        <f>SUM(G198,M198,Q198,S198)</f>
        <v>0</v>
      </c>
      <c r="E198" s="169">
        <f>IF(D198&lt;&gt;0,F198/D198*1000,0)</f>
        <v>0</v>
      </c>
      <c r="F198" s="169">
        <f t="shared" si="102"/>
        <v>0</v>
      </c>
      <c r="G198" s="170"/>
      <c r="H198" s="170"/>
      <c r="I198" s="228" t="s">
        <v>114</v>
      </c>
      <c r="J198" s="228" t="s">
        <v>114</v>
      </c>
      <c r="K198" s="228" t="s">
        <v>114</v>
      </c>
      <c r="L198" s="228" t="s">
        <v>114</v>
      </c>
      <c r="M198" s="170"/>
      <c r="N198" s="170"/>
      <c r="O198" s="170"/>
      <c r="P198" s="170"/>
      <c r="Q198" s="170"/>
      <c r="R198" s="170"/>
      <c r="S198" s="170"/>
      <c r="T198" s="170"/>
      <c r="U198" s="169">
        <f>SUM(X198,AD198,AH198,AJ198)</f>
        <v>0</v>
      </c>
      <c r="V198" s="169">
        <f>IF(U198&lt;&gt;0,W198/U198*1000,0)</f>
        <v>0</v>
      </c>
      <c r="W198" s="169">
        <f t="shared" si="103"/>
        <v>0</v>
      </c>
      <c r="X198" s="170"/>
      <c r="Y198" s="170"/>
      <c r="Z198" s="228" t="s">
        <v>114</v>
      </c>
      <c r="AA198" s="228" t="s">
        <v>114</v>
      </c>
      <c r="AB198" s="228" t="s">
        <v>114</v>
      </c>
      <c r="AC198" s="228" t="s">
        <v>114</v>
      </c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60"/>
      <c r="AQ198" s="179" t="str">
        <f t="shared" si="73"/>
        <v>стр.9163</v>
      </c>
      <c r="AR198" s="256" t="s">
        <v>114</v>
      </c>
      <c r="AS198" s="256" t="s">
        <v>114</v>
      </c>
      <c r="AT198" s="257">
        <f t="shared" si="76"/>
        <v>0</v>
      </c>
      <c r="AU198" s="257">
        <f t="shared" si="76"/>
        <v>0</v>
      </c>
      <c r="AV198" s="256" t="s">
        <v>114</v>
      </c>
      <c r="AW198" s="256" t="s">
        <v>114</v>
      </c>
      <c r="AX198" s="257">
        <f t="shared" si="77"/>
        <v>0</v>
      </c>
      <c r="AY198" s="257">
        <f t="shared" si="77"/>
        <v>0</v>
      </c>
    </row>
    <row r="199" spans="1:51" ht="38.25">
      <c r="A199" s="208" t="s">
        <v>194</v>
      </c>
      <c r="B199" s="161">
        <v>9170</v>
      </c>
      <c r="C199" s="161" t="s">
        <v>187</v>
      </c>
      <c r="D199" s="175" t="s">
        <v>114</v>
      </c>
      <c r="E199" s="175" t="s">
        <v>114</v>
      </c>
      <c r="F199" s="174">
        <f t="shared" si="102"/>
        <v>0</v>
      </c>
      <c r="G199" s="175" t="s">
        <v>114</v>
      </c>
      <c r="H199" s="173">
        <f>SUM(H200,H204)</f>
        <v>0</v>
      </c>
      <c r="I199" s="148" t="s">
        <v>114</v>
      </c>
      <c r="J199" s="148" t="s">
        <v>114</v>
      </c>
      <c r="K199" s="148" t="s">
        <v>114</v>
      </c>
      <c r="L199" s="148" t="s">
        <v>114</v>
      </c>
      <c r="M199" s="175" t="s">
        <v>114</v>
      </c>
      <c r="N199" s="173">
        <f>SUM(N200,N204)</f>
        <v>0</v>
      </c>
      <c r="O199" s="175" t="s">
        <v>114</v>
      </c>
      <c r="P199" s="173">
        <f>SUM(P200,P204)</f>
        <v>0</v>
      </c>
      <c r="Q199" s="175" t="s">
        <v>114</v>
      </c>
      <c r="R199" s="173">
        <f>SUM(R200,R204)</f>
        <v>0</v>
      </c>
      <c r="S199" s="175" t="s">
        <v>114</v>
      </c>
      <c r="T199" s="173">
        <f>SUM(T200,T204)</f>
        <v>0</v>
      </c>
      <c r="U199" s="175" t="s">
        <v>114</v>
      </c>
      <c r="V199" s="175" t="s">
        <v>114</v>
      </c>
      <c r="W199" s="174">
        <f>SUM(Y199,AE199,AI199,AK199)</f>
        <v>0</v>
      </c>
      <c r="X199" s="175" t="s">
        <v>114</v>
      </c>
      <c r="Y199" s="173">
        <f>SUM(Y200,Y204)</f>
        <v>0</v>
      </c>
      <c r="Z199" s="148" t="s">
        <v>114</v>
      </c>
      <c r="AA199" s="148" t="s">
        <v>114</v>
      </c>
      <c r="AB199" s="148" t="s">
        <v>114</v>
      </c>
      <c r="AC199" s="148" t="s">
        <v>114</v>
      </c>
      <c r="AD199" s="175" t="s">
        <v>114</v>
      </c>
      <c r="AE199" s="173">
        <f>SUM(AE200,AE204)</f>
        <v>0</v>
      </c>
      <c r="AF199" s="175" t="s">
        <v>114</v>
      </c>
      <c r="AG199" s="173">
        <f>SUM(AG200,AG204)</f>
        <v>0</v>
      </c>
      <c r="AH199" s="175" t="s">
        <v>114</v>
      </c>
      <c r="AI199" s="173">
        <f>SUM(AI200,AI204)</f>
        <v>0</v>
      </c>
      <c r="AJ199" s="175" t="s">
        <v>114</v>
      </c>
      <c r="AK199" s="173">
        <f>SUM(AK200,AK204)</f>
        <v>0</v>
      </c>
      <c r="AL199" s="175" t="s">
        <v>114</v>
      </c>
      <c r="AM199" s="173">
        <f>SUM(AM200,AM204)</f>
        <v>0</v>
      </c>
      <c r="AN199" s="175" t="s">
        <v>114</v>
      </c>
      <c r="AO199" s="173">
        <f>SUM(AO200,AO204)</f>
        <v>0</v>
      </c>
      <c r="AP199" s="160"/>
      <c r="AQ199" s="179" t="str">
        <f t="shared" si="73"/>
        <v>стр.9170</v>
      </c>
      <c r="AR199" s="256" t="s">
        <v>114</v>
      </c>
      <c r="AS199" s="256" t="s">
        <v>114</v>
      </c>
      <c r="AT199" s="256" t="s">
        <v>114</v>
      </c>
      <c r="AU199" s="257">
        <f t="shared" si="76"/>
        <v>0</v>
      </c>
      <c r="AV199" s="256" t="s">
        <v>114</v>
      </c>
      <c r="AW199" s="256" t="s">
        <v>114</v>
      </c>
      <c r="AX199" s="256" t="s">
        <v>114</v>
      </c>
      <c r="AY199" s="257">
        <f t="shared" si="77"/>
        <v>0</v>
      </c>
    </row>
    <row r="200" spans="1:51" ht="25.5">
      <c r="A200" s="188" t="s">
        <v>349</v>
      </c>
      <c r="B200" s="161">
        <v>9180</v>
      </c>
      <c r="C200" s="161" t="s">
        <v>187</v>
      </c>
      <c r="D200" s="175" t="s">
        <v>114</v>
      </c>
      <c r="E200" s="175" t="s">
        <v>114</v>
      </c>
      <c r="F200" s="174">
        <f t="shared" si="102"/>
        <v>0</v>
      </c>
      <c r="G200" s="175" t="s">
        <v>114</v>
      </c>
      <c r="H200" s="173">
        <f>SUM(H201:H202)</f>
        <v>0</v>
      </c>
      <c r="I200" s="148" t="s">
        <v>114</v>
      </c>
      <c r="J200" s="148" t="s">
        <v>114</v>
      </c>
      <c r="K200" s="148" t="s">
        <v>114</v>
      </c>
      <c r="L200" s="148" t="s">
        <v>114</v>
      </c>
      <c r="M200" s="175" t="s">
        <v>114</v>
      </c>
      <c r="N200" s="173">
        <f>SUM(N201:N202)</f>
        <v>0</v>
      </c>
      <c r="O200" s="175" t="s">
        <v>114</v>
      </c>
      <c r="P200" s="173">
        <f>SUM(P201:P202)</f>
        <v>0</v>
      </c>
      <c r="Q200" s="175" t="s">
        <v>114</v>
      </c>
      <c r="R200" s="173">
        <f>SUM(R201:R202)</f>
        <v>0</v>
      </c>
      <c r="S200" s="175" t="s">
        <v>114</v>
      </c>
      <c r="T200" s="173">
        <f>SUM(T201:T202)</f>
        <v>0</v>
      </c>
      <c r="U200" s="175" t="s">
        <v>114</v>
      </c>
      <c r="V200" s="175" t="s">
        <v>114</v>
      </c>
      <c r="W200" s="174">
        <f>SUM(Y200,AE200,AI200,AK200)</f>
        <v>0</v>
      </c>
      <c r="X200" s="175" t="s">
        <v>114</v>
      </c>
      <c r="Y200" s="173">
        <f>SUM(Y201:Y202)</f>
        <v>0</v>
      </c>
      <c r="Z200" s="148" t="s">
        <v>114</v>
      </c>
      <c r="AA200" s="148" t="s">
        <v>114</v>
      </c>
      <c r="AB200" s="148" t="s">
        <v>114</v>
      </c>
      <c r="AC200" s="148" t="s">
        <v>114</v>
      </c>
      <c r="AD200" s="175" t="s">
        <v>114</v>
      </c>
      <c r="AE200" s="173">
        <f>SUM(AE201:AE202)</f>
        <v>0</v>
      </c>
      <c r="AF200" s="175" t="s">
        <v>114</v>
      </c>
      <c r="AG200" s="173">
        <f>SUM(AG201:AG202)</f>
        <v>0</v>
      </c>
      <c r="AH200" s="175" t="s">
        <v>114</v>
      </c>
      <c r="AI200" s="173">
        <f>SUM(AI201:AI202)</f>
        <v>0</v>
      </c>
      <c r="AJ200" s="175" t="s">
        <v>114</v>
      </c>
      <c r="AK200" s="173">
        <f>SUM(AK201:AK202)</f>
        <v>0</v>
      </c>
      <c r="AL200" s="175" t="s">
        <v>114</v>
      </c>
      <c r="AM200" s="173">
        <f>SUM(AM201:AM202)</f>
        <v>0</v>
      </c>
      <c r="AN200" s="175" t="s">
        <v>114</v>
      </c>
      <c r="AO200" s="173">
        <f>SUM(AO201:AO202)</f>
        <v>0</v>
      </c>
      <c r="AP200" s="160"/>
      <c r="AQ200" s="179" t="str">
        <f t="shared" si="73"/>
        <v>стр.9180</v>
      </c>
      <c r="AR200" s="256" t="s">
        <v>114</v>
      </c>
      <c r="AS200" s="256" t="s">
        <v>114</v>
      </c>
      <c r="AT200" s="256" t="s">
        <v>114</v>
      </c>
      <c r="AU200" s="257">
        <f t="shared" si="76"/>
        <v>0</v>
      </c>
      <c r="AV200" s="256" t="s">
        <v>114</v>
      </c>
      <c r="AW200" s="256" t="s">
        <v>114</v>
      </c>
      <c r="AX200" s="256" t="s">
        <v>114</v>
      </c>
      <c r="AY200" s="257">
        <f t="shared" si="77"/>
        <v>0</v>
      </c>
    </row>
    <row r="201" spans="1:51" ht="12.75">
      <c r="A201" s="178" t="s">
        <v>190</v>
      </c>
      <c r="B201" s="183">
        <v>9181</v>
      </c>
      <c r="C201" s="183" t="s">
        <v>120</v>
      </c>
      <c r="D201" s="181">
        <f>SUM(G201,M201,Q201,S201)</f>
        <v>0</v>
      </c>
      <c r="E201" s="169">
        <f>IF(D201&lt;&gt;0,F201/D201*1000,0)</f>
        <v>0</v>
      </c>
      <c r="F201" s="169">
        <f t="shared" si="102"/>
        <v>0</v>
      </c>
      <c r="G201" s="172"/>
      <c r="H201" s="170"/>
      <c r="I201" s="198" t="s">
        <v>114</v>
      </c>
      <c r="J201" s="198" t="s">
        <v>114</v>
      </c>
      <c r="K201" s="198" t="s">
        <v>114</v>
      </c>
      <c r="L201" s="198" t="s">
        <v>114</v>
      </c>
      <c r="M201" s="172"/>
      <c r="N201" s="170"/>
      <c r="O201" s="172"/>
      <c r="P201" s="170"/>
      <c r="Q201" s="172"/>
      <c r="R201" s="170"/>
      <c r="S201" s="172"/>
      <c r="T201" s="170"/>
      <c r="U201" s="181">
        <f>SUM(X201,AD201,AH201,AJ201)</f>
        <v>0</v>
      </c>
      <c r="V201" s="169">
        <f>IF(U201&lt;&gt;0,W201/U201*1000,0)</f>
        <v>0</v>
      </c>
      <c r="W201" s="169">
        <f t="shared" si="103"/>
        <v>0</v>
      </c>
      <c r="X201" s="172"/>
      <c r="Y201" s="170"/>
      <c r="Z201" s="198" t="s">
        <v>114</v>
      </c>
      <c r="AA201" s="198" t="s">
        <v>114</v>
      </c>
      <c r="AB201" s="198" t="s">
        <v>114</v>
      </c>
      <c r="AC201" s="198" t="s">
        <v>114</v>
      </c>
      <c r="AD201" s="172"/>
      <c r="AE201" s="170"/>
      <c r="AF201" s="172"/>
      <c r="AG201" s="170"/>
      <c r="AH201" s="172"/>
      <c r="AI201" s="170"/>
      <c r="AJ201" s="172"/>
      <c r="AK201" s="170"/>
      <c r="AL201" s="172"/>
      <c r="AM201" s="170"/>
      <c r="AN201" s="172"/>
      <c r="AO201" s="170"/>
      <c r="AP201" s="160"/>
      <c r="AQ201" s="179" t="str">
        <f t="shared" si="73"/>
        <v>стр.9181</v>
      </c>
      <c r="AR201" s="256" t="s">
        <v>114</v>
      </c>
      <c r="AS201" s="256" t="s">
        <v>114</v>
      </c>
      <c r="AT201" s="257">
        <f t="shared" si="76"/>
        <v>0</v>
      </c>
      <c r="AU201" s="257">
        <f t="shared" si="76"/>
        <v>0</v>
      </c>
      <c r="AV201" s="256" t="s">
        <v>114</v>
      </c>
      <c r="AW201" s="256" t="s">
        <v>114</v>
      </c>
      <c r="AX201" s="257">
        <f t="shared" si="77"/>
        <v>0</v>
      </c>
      <c r="AY201" s="257">
        <f t="shared" si="77"/>
        <v>0</v>
      </c>
    </row>
    <row r="202" spans="1:51" ht="12.75">
      <c r="A202" s="178" t="s">
        <v>191</v>
      </c>
      <c r="B202" s="183">
        <v>9182</v>
      </c>
      <c r="C202" s="183" t="s">
        <v>120</v>
      </c>
      <c r="D202" s="181">
        <f>SUM(G202,M202,Q202,S202)</f>
        <v>0</v>
      </c>
      <c r="E202" s="169">
        <f>IF(D202&lt;&gt;0,F202/D202*1000,0)</f>
        <v>0</v>
      </c>
      <c r="F202" s="169">
        <f t="shared" si="102"/>
        <v>0</v>
      </c>
      <c r="G202" s="172"/>
      <c r="H202" s="170"/>
      <c r="I202" s="198" t="s">
        <v>114</v>
      </c>
      <c r="J202" s="198" t="s">
        <v>114</v>
      </c>
      <c r="K202" s="198" t="s">
        <v>114</v>
      </c>
      <c r="L202" s="198" t="s">
        <v>114</v>
      </c>
      <c r="M202" s="172"/>
      <c r="N202" s="170"/>
      <c r="O202" s="172"/>
      <c r="P202" s="170"/>
      <c r="Q202" s="172"/>
      <c r="R202" s="170"/>
      <c r="S202" s="172"/>
      <c r="T202" s="170"/>
      <c r="U202" s="181">
        <f>SUM(X202,AD202,AH202,AJ202)</f>
        <v>0</v>
      </c>
      <c r="V202" s="169">
        <f>IF(U202&lt;&gt;0,W202/U202*1000,0)</f>
        <v>0</v>
      </c>
      <c r="W202" s="169">
        <f t="shared" si="103"/>
        <v>0</v>
      </c>
      <c r="X202" s="172"/>
      <c r="Y202" s="170"/>
      <c r="Z202" s="198" t="s">
        <v>114</v>
      </c>
      <c r="AA202" s="198" t="s">
        <v>114</v>
      </c>
      <c r="AB202" s="198" t="s">
        <v>114</v>
      </c>
      <c r="AC202" s="198" t="s">
        <v>114</v>
      </c>
      <c r="AD202" s="172"/>
      <c r="AE202" s="170"/>
      <c r="AF202" s="172"/>
      <c r="AG202" s="170"/>
      <c r="AH202" s="172"/>
      <c r="AI202" s="170"/>
      <c r="AJ202" s="172"/>
      <c r="AK202" s="170"/>
      <c r="AL202" s="172"/>
      <c r="AM202" s="170"/>
      <c r="AN202" s="172"/>
      <c r="AO202" s="170"/>
      <c r="AP202" s="160"/>
      <c r="AQ202" s="179" t="str">
        <f t="shared" si="73"/>
        <v>стр.9182</v>
      </c>
      <c r="AR202" s="256" t="s">
        <v>114</v>
      </c>
      <c r="AS202" s="256" t="s">
        <v>114</v>
      </c>
      <c r="AT202" s="257">
        <f t="shared" si="76"/>
        <v>0</v>
      </c>
      <c r="AU202" s="257">
        <f t="shared" si="76"/>
        <v>0</v>
      </c>
      <c r="AV202" s="256" t="s">
        <v>114</v>
      </c>
      <c r="AW202" s="256" t="s">
        <v>114</v>
      </c>
      <c r="AX202" s="257">
        <f t="shared" si="77"/>
        <v>0</v>
      </c>
      <c r="AY202" s="257">
        <f t="shared" si="77"/>
        <v>0</v>
      </c>
    </row>
    <row r="203" spans="1:51" ht="76.5">
      <c r="A203" s="231" t="s">
        <v>192</v>
      </c>
      <c r="B203" s="183">
        <v>9183</v>
      </c>
      <c r="C203" s="191" t="s">
        <v>127</v>
      </c>
      <c r="D203" s="174">
        <f>SUM(G203,M203,Q203,S203)</f>
        <v>0</v>
      </c>
      <c r="E203" s="189" t="s">
        <v>114</v>
      </c>
      <c r="F203" s="189" t="s">
        <v>114</v>
      </c>
      <c r="G203" s="170"/>
      <c r="H203" s="189" t="s">
        <v>114</v>
      </c>
      <c r="I203" s="228" t="s">
        <v>114</v>
      </c>
      <c r="J203" s="228" t="s">
        <v>114</v>
      </c>
      <c r="K203" s="228" t="s">
        <v>114</v>
      </c>
      <c r="L203" s="228" t="s">
        <v>114</v>
      </c>
      <c r="M203" s="170"/>
      <c r="N203" s="189" t="s">
        <v>114</v>
      </c>
      <c r="O203" s="170"/>
      <c r="P203" s="189" t="s">
        <v>114</v>
      </c>
      <c r="Q203" s="170"/>
      <c r="R203" s="189" t="s">
        <v>114</v>
      </c>
      <c r="S203" s="170"/>
      <c r="T203" s="189" t="s">
        <v>114</v>
      </c>
      <c r="U203" s="174">
        <f>SUM(X203,AD203,AH203,AJ203)</f>
        <v>0</v>
      </c>
      <c r="V203" s="189" t="s">
        <v>114</v>
      </c>
      <c r="W203" s="189" t="s">
        <v>114</v>
      </c>
      <c r="X203" s="170"/>
      <c r="Y203" s="189" t="s">
        <v>114</v>
      </c>
      <c r="Z203" s="228" t="s">
        <v>114</v>
      </c>
      <c r="AA203" s="228" t="s">
        <v>114</v>
      </c>
      <c r="AB203" s="228" t="s">
        <v>114</v>
      </c>
      <c r="AC203" s="228" t="s">
        <v>114</v>
      </c>
      <c r="AD203" s="170"/>
      <c r="AE203" s="189" t="s">
        <v>114</v>
      </c>
      <c r="AF203" s="170"/>
      <c r="AG203" s="189" t="s">
        <v>114</v>
      </c>
      <c r="AH203" s="170"/>
      <c r="AI203" s="189" t="s">
        <v>114</v>
      </c>
      <c r="AJ203" s="170"/>
      <c r="AK203" s="189" t="s">
        <v>114</v>
      </c>
      <c r="AL203" s="170"/>
      <c r="AM203" s="189" t="s">
        <v>114</v>
      </c>
      <c r="AN203" s="170"/>
      <c r="AO203" s="189" t="s">
        <v>114</v>
      </c>
      <c r="AP203" s="160"/>
      <c r="AQ203" s="179" t="str">
        <f t="shared" si="73"/>
        <v>стр.9183</v>
      </c>
      <c r="AR203" s="256" t="s">
        <v>114</v>
      </c>
      <c r="AS203" s="256" t="s">
        <v>114</v>
      </c>
      <c r="AT203" s="257">
        <f t="shared" si="76"/>
        <v>0</v>
      </c>
      <c r="AU203" s="256" t="s">
        <v>114</v>
      </c>
      <c r="AV203" s="256" t="s">
        <v>114</v>
      </c>
      <c r="AW203" s="256" t="s">
        <v>114</v>
      </c>
      <c r="AX203" s="257">
        <f t="shared" si="77"/>
        <v>0</v>
      </c>
      <c r="AY203" s="256" t="s">
        <v>114</v>
      </c>
    </row>
    <row r="204" spans="1:51" ht="25.5">
      <c r="A204" s="188" t="s">
        <v>350</v>
      </c>
      <c r="B204" s="161">
        <v>9190</v>
      </c>
      <c r="C204" s="161" t="s">
        <v>187</v>
      </c>
      <c r="D204" s="175" t="s">
        <v>114</v>
      </c>
      <c r="E204" s="175" t="s">
        <v>114</v>
      </c>
      <c r="F204" s="174">
        <f>SUM(H204,N204,R204,T204)</f>
        <v>0</v>
      </c>
      <c r="G204" s="175" t="s">
        <v>114</v>
      </c>
      <c r="H204" s="173">
        <f>SUM(H205:H206)</f>
        <v>0</v>
      </c>
      <c r="I204" s="148" t="s">
        <v>114</v>
      </c>
      <c r="J204" s="148" t="s">
        <v>114</v>
      </c>
      <c r="K204" s="148" t="s">
        <v>114</v>
      </c>
      <c r="L204" s="148" t="s">
        <v>114</v>
      </c>
      <c r="M204" s="175" t="s">
        <v>114</v>
      </c>
      <c r="N204" s="173">
        <f>SUM(N205:N206)</f>
        <v>0</v>
      </c>
      <c r="O204" s="175" t="s">
        <v>114</v>
      </c>
      <c r="P204" s="173">
        <f>SUM(P205:P206)</f>
        <v>0</v>
      </c>
      <c r="Q204" s="175" t="s">
        <v>114</v>
      </c>
      <c r="R204" s="173">
        <f>SUM(R205:R206)</f>
        <v>0</v>
      </c>
      <c r="S204" s="175" t="s">
        <v>114</v>
      </c>
      <c r="T204" s="173">
        <f>SUM(T205:T206)</f>
        <v>0</v>
      </c>
      <c r="U204" s="175" t="s">
        <v>114</v>
      </c>
      <c r="V204" s="175" t="s">
        <v>114</v>
      </c>
      <c r="W204" s="174">
        <f>SUM(Y204,AE204,AI204,AK204)</f>
        <v>0</v>
      </c>
      <c r="X204" s="175" t="s">
        <v>114</v>
      </c>
      <c r="Y204" s="173">
        <f>SUM(Y205:Y206)</f>
        <v>0</v>
      </c>
      <c r="Z204" s="148" t="s">
        <v>114</v>
      </c>
      <c r="AA204" s="148" t="s">
        <v>114</v>
      </c>
      <c r="AB204" s="148" t="s">
        <v>114</v>
      </c>
      <c r="AC204" s="148" t="s">
        <v>114</v>
      </c>
      <c r="AD204" s="175" t="s">
        <v>114</v>
      </c>
      <c r="AE204" s="173">
        <f>SUM(AE205:AE206)</f>
        <v>0</v>
      </c>
      <c r="AF204" s="175" t="s">
        <v>114</v>
      </c>
      <c r="AG204" s="173">
        <f>SUM(AG205:AG206)</f>
        <v>0</v>
      </c>
      <c r="AH204" s="175" t="s">
        <v>114</v>
      </c>
      <c r="AI204" s="173">
        <f>SUM(AI205:AI206)</f>
        <v>0</v>
      </c>
      <c r="AJ204" s="175" t="s">
        <v>114</v>
      </c>
      <c r="AK204" s="173">
        <f>SUM(AK205:AK206)</f>
        <v>0</v>
      </c>
      <c r="AL204" s="175" t="s">
        <v>114</v>
      </c>
      <c r="AM204" s="173">
        <f>SUM(AM205:AM206)</f>
        <v>0</v>
      </c>
      <c r="AN204" s="175" t="s">
        <v>114</v>
      </c>
      <c r="AO204" s="173">
        <f>SUM(AO205:AO206)</f>
        <v>0</v>
      </c>
      <c r="AP204" s="160"/>
      <c r="AQ204" s="179" t="str">
        <f t="shared" si="73"/>
        <v>стр.9190</v>
      </c>
      <c r="AR204" s="256" t="s">
        <v>114</v>
      </c>
      <c r="AS204" s="256" t="s">
        <v>114</v>
      </c>
      <c r="AT204" s="256" t="s">
        <v>114</v>
      </c>
      <c r="AU204" s="257">
        <f t="shared" si="76"/>
        <v>0</v>
      </c>
      <c r="AV204" s="256" t="s">
        <v>114</v>
      </c>
      <c r="AW204" s="256" t="s">
        <v>114</v>
      </c>
      <c r="AX204" s="256" t="s">
        <v>114</v>
      </c>
      <c r="AY204" s="257">
        <f t="shared" si="77"/>
        <v>0</v>
      </c>
    </row>
    <row r="205" spans="1:51" ht="12.75">
      <c r="A205" s="178" t="s">
        <v>190</v>
      </c>
      <c r="B205" s="183">
        <v>9191</v>
      </c>
      <c r="C205" s="183" t="s">
        <v>120</v>
      </c>
      <c r="D205" s="181">
        <f>SUM(G205,M205,Q205,S205)</f>
        <v>0</v>
      </c>
      <c r="E205" s="169">
        <f>IF(D205&lt;&gt;0,F205/D205*1000,0)</f>
        <v>0</v>
      </c>
      <c r="F205" s="169">
        <f>SUM(H205,N205,R205,T205)</f>
        <v>0</v>
      </c>
      <c r="G205" s="172"/>
      <c r="H205" s="170"/>
      <c r="I205" s="228" t="s">
        <v>114</v>
      </c>
      <c r="J205" s="228" t="s">
        <v>114</v>
      </c>
      <c r="K205" s="228" t="s">
        <v>114</v>
      </c>
      <c r="L205" s="228" t="s">
        <v>114</v>
      </c>
      <c r="M205" s="172"/>
      <c r="N205" s="170"/>
      <c r="O205" s="172"/>
      <c r="P205" s="170"/>
      <c r="Q205" s="172"/>
      <c r="R205" s="170"/>
      <c r="S205" s="172"/>
      <c r="T205" s="170"/>
      <c r="U205" s="181">
        <f>SUM(X205,AD205,AH205,AJ205)</f>
        <v>0</v>
      </c>
      <c r="V205" s="169">
        <f>IF(U205&lt;&gt;0,W205/U205*1000,0)</f>
        <v>0</v>
      </c>
      <c r="W205" s="169">
        <f>SUM(Y205,AE205,AI205,AK205)</f>
        <v>0</v>
      </c>
      <c r="X205" s="172"/>
      <c r="Y205" s="170"/>
      <c r="Z205" s="228" t="s">
        <v>114</v>
      </c>
      <c r="AA205" s="228" t="s">
        <v>114</v>
      </c>
      <c r="AB205" s="228" t="s">
        <v>114</v>
      </c>
      <c r="AC205" s="228" t="s">
        <v>114</v>
      </c>
      <c r="AD205" s="172"/>
      <c r="AE205" s="170"/>
      <c r="AF205" s="172"/>
      <c r="AG205" s="170"/>
      <c r="AH205" s="172"/>
      <c r="AI205" s="170"/>
      <c r="AJ205" s="172"/>
      <c r="AK205" s="170"/>
      <c r="AL205" s="172"/>
      <c r="AM205" s="170"/>
      <c r="AN205" s="172"/>
      <c r="AO205" s="170"/>
      <c r="AP205" s="160"/>
      <c r="AQ205" s="179" t="str">
        <f t="shared" si="73"/>
        <v>стр.9191</v>
      </c>
      <c r="AR205" s="256" t="s">
        <v>114</v>
      </c>
      <c r="AS205" s="256" t="s">
        <v>114</v>
      </c>
      <c r="AT205" s="257">
        <f t="shared" si="76"/>
        <v>0</v>
      </c>
      <c r="AU205" s="257">
        <f t="shared" si="76"/>
        <v>0</v>
      </c>
      <c r="AV205" s="256" t="s">
        <v>114</v>
      </c>
      <c r="AW205" s="256" t="s">
        <v>114</v>
      </c>
      <c r="AX205" s="257">
        <f t="shared" si="77"/>
        <v>0</v>
      </c>
      <c r="AY205" s="257">
        <f t="shared" si="77"/>
        <v>0</v>
      </c>
    </row>
    <row r="206" spans="1:51" ht="12.75">
      <c r="A206" s="178" t="s">
        <v>191</v>
      </c>
      <c r="B206" s="183">
        <v>9192</v>
      </c>
      <c r="C206" s="183" t="s">
        <v>120</v>
      </c>
      <c r="D206" s="181">
        <f>SUM(G206,M206,Q206,S206)</f>
        <v>0</v>
      </c>
      <c r="E206" s="169">
        <f>IF(D206&lt;&gt;0,F206/D206*1000,0)</f>
        <v>0</v>
      </c>
      <c r="F206" s="169">
        <f>SUM(H206,N206,R206,T206)</f>
        <v>0</v>
      </c>
      <c r="G206" s="172"/>
      <c r="H206" s="170"/>
      <c r="I206" s="228" t="s">
        <v>114</v>
      </c>
      <c r="J206" s="228" t="s">
        <v>114</v>
      </c>
      <c r="K206" s="228" t="s">
        <v>114</v>
      </c>
      <c r="L206" s="228" t="s">
        <v>114</v>
      </c>
      <c r="M206" s="172"/>
      <c r="N206" s="170"/>
      <c r="O206" s="172"/>
      <c r="P206" s="170"/>
      <c r="Q206" s="172"/>
      <c r="R206" s="170"/>
      <c r="S206" s="172"/>
      <c r="T206" s="170"/>
      <c r="U206" s="181">
        <f>SUM(X206,AD206,AH206,AJ206)</f>
        <v>0</v>
      </c>
      <c r="V206" s="169">
        <f>IF(U206&lt;&gt;0,W206/U206*1000,0)</f>
        <v>0</v>
      </c>
      <c r="W206" s="169">
        <f>SUM(Y206,AE206,AI206,AK206)</f>
        <v>0</v>
      </c>
      <c r="X206" s="172"/>
      <c r="Y206" s="170"/>
      <c r="Z206" s="228" t="s">
        <v>114</v>
      </c>
      <c r="AA206" s="228" t="s">
        <v>114</v>
      </c>
      <c r="AB206" s="228" t="s">
        <v>114</v>
      </c>
      <c r="AC206" s="228" t="s">
        <v>114</v>
      </c>
      <c r="AD206" s="172"/>
      <c r="AE206" s="170"/>
      <c r="AF206" s="172"/>
      <c r="AG206" s="170"/>
      <c r="AH206" s="172"/>
      <c r="AI206" s="170"/>
      <c r="AJ206" s="172"/>
      <c r="AK206" s="170"/>
      <c r="AL206" s="172"/>
      <c r="AM206" s="170"/>
      <c r="AN206" s="172"/>
      <c r="AO206" s="170"/>
      <c r="AP206" s="160"/>
      <c r="AQ206" s="179" t="str">
        <f t="shared" si="73"/>
        <v>стр.9192</v>
      </c>
      <c r="AR206" s="256" t="s">
        <v>114</v>
      </c>
      <c r="AS206" s="256" t="s">
        <v>114</v>
      </c>
      <c r="AT206" s="257">
        <f t="shared" si="76"/>
        <v>0</v>
      </c>
      <c r="AU206" s="257">
        <f t="shared" si="76"/>
        <v>0</v>
      </c>
      <c r="AV206" s="256" t="s">
        <v>114</v>
      </c>
      <c r="AW206" s="256" t="s">
        <v>114</v>
      </c>
      <c r="AX206" s="257">
        <f t="shared" si="77"/>
        <v>0</v>
      </c>
      <c r="AY206" s="257">
        <f t="shared" si="77"/>
        <v>0</v>
      </c>
    </row>
    <row r="207" spans="1:51" ht="76.5">
      <c r="A207" s="231" t="s">
        <v>193</v>
      </c>
      <c r="B207" s="183">
        <v>9193</v>
      </c>
      <c r="C207" s="191" t="s">
        <v>127</v>
      </c>
      <c r="D207" s="174">
        <f>SUM(G207,M207,Q207,S207)</f>
        <v>0</v>
      </c>
      <c r="E207" s="189" t="s">
        <v>114</v>
      </c>
      <c r="F207" s="189" t="s">
        <v>114</v>
      </c>
      <c r="G207" s="170"/>
      <c r="H207" s="189" t="s">
        <v>114</v>
      </c>
      <c r="I207" s="228" t="s">
        <v>114</v>
      </c>
      <c r="J207" s="228" t="s">
        <v>114</v>
      </c>
      <c r="K207" s="228" t="s">
        <v>114</v>
      </c>
      <c r="L207" s="228" t="s">
        <v>114</v>
      </c>
      <c r="M207" s="170"/>
      <c r="N207" s="189" t="s">
        <v>114</v>
      </c>
      <c r="O207" s="170"/>
      <c r="P207" s="189" t="s">
        <v>114</v>
      </c>
      <c r="Q207" s="170"/>
      <c r="R207" s="189" t="s">
        <v>114</v>
      </c>
      <c r="S207" s="170"/>
      <c r="T207" s="189" t="s">
        <v>114</v>
      </c>
      <c r="U207" s="174">
        <f>SUM(X207,AD207,AH207,AJ207)</f>
        <v>0</v>
      </c>
      <c r="V207" s="189" t="s">
        <v>114</v>
      </c>
      <c r="W207" s="189" t="s">
        <v>114</v>
      </c>
      <c r="X207" s="170"/>
      <c r="Y207" s="189" t="s">
        <v>114</v>
      </c>
      <c r="Z207" s="228" t="s">
        <v>114</v>
      </c>
      <c r="AA207" s="228" t="s">
        <v>114</v>
      </c>
      <c r="AB207" s="228" t="s">
        <v>114</v>
      </c>
      <c r="AC207" s="228" t="s">
        <v>114</v>
      </c>
      <c r="AD207" s="170"/>
      <c r="AE207" s="189" t="s">
        <v>114</v>
      </c>
      <c r="AF207" s="170"/>
      <c r="AG207" s="189" t="s">
        <v>114</v>
      </c>
      <c r="AH207" s="170"/>
      <c r="AI207" s="189" t="s">
        <v>114</v>
      </c>
      <c r="AJ207" s="170"/>
      <c r="AK207" s="189" t="s">
        <v>114</v>
      </c>
      <c r="AL207" s="170"/>
      <c r="AM207" s="189" t="s">
        <v>114</v>
      </c>
      <c r="AN207" s="170"/>
      <c r="AO207" s="189" t="s">
        <v>114</v>
      </c>
      <c r="AP207" s="160"/>
      <c r="AQ207" s="179" t="str">
        <f t="shared" si="73"/>
        <v>стр.9193</v>
      </c>
      <c r="AR207" s="256" t="s">
        <v>114</v>
      </c>
      <c r="AS207" s="256" t="s">
        <v>114</v>
      </c>
      <c r="AT207" s="257">
        <f t="shared" si="76"/>
        <v>0</v>
      </c>
      <c r="AU207" s="256" t="s">
        <v>114</v>
      </c>
      <c r="AV207" s="256" t="s">
        <v>114</v>
      </c>
      <c r="AW207" s="256" t="s">
        <v>114</v>
      </c>
      <c r="AX207" s="257">
        <f t="shared" si="77"/>
        <v>0</v>
      </c>
      <c r="AY207" s="256" t="s">
        <v>114</v>
      </c>
    </row>
    <row r="208" spans="1:51" ht="38.25" customHeight="1">
      <c r="A208" s="53"/>
      <c r="B208" s="28"/>
      <c r="C208" s="28"/>
      <c r="D208" s="349" t="s">
        <v>379</v>
      </c>
      <c r="E208" s="349"/>
      <c r="F208" s="349"/>
      <c r="G208" s="349"/>
      <c r="H208" s="349"/>
      <c r="I208" s="349"/>
      <c r="J208" s="349"/>
      <c r="K208" s="349"/>
      <c r="L208" s="349"/>
      <c r="M208" s="349"/>
      <c r="N208" s="349"/>
      <c r="O208" s="349"/>
      <c r="P208" s="349"/>
      <c r="Q208" s="349"/>
      <c r="R208" s="349"/>
      <c r="S208" s="349"/>
      <c r="T208" s="349"/>
      <c r="U208" s="28"/>
      <c r="V208" s="28"/>
      <c r="W208" s="28"/>
      <c r="X208" s="28"/>
      <c r="Y208" s="28"/>
      <c r="Z208" s="28"/>
      <c r="AA208" s="28"/>
      <c r="AB208" s="160"/>
      <c r="AC208" s="160"/>
      <c r="AD208" s="28"/>
      <c r="AE208" s="28"/>
      <c r="AF208" s="28"/>
      <c r="AG208" s="28"/>
      <c r="AH208" s="108"/>
      <c r="AI208" s="108"/>
      <c r="AJ208" s="28"/>
      <c r="AK208" s="28"/>
      <c r="AL208" s="28"/>
      <c r="AM208" s="28"/>
      <c r="AN208" s="28"/>
      <c r="AO208" s="28"/>
      <c r="AP208" s="28"/>
      <c r="AQ208" s="28"/>
      <c r="AR208" s="160"/>
      <c r="AS208" s="160"/>
      <c r="AT208" s="28"/>
      <c r="AU208" s="28"/>
      <c r="AV208" s="28"/>
      <c r="AW208" s="28"/>
      <c r="AX208" s="28"/>
      <c r="AY208" s="28"/>
    </row>
    <row r="209" spans="1:51" ht="28.5" customHeight="1">
      <c r="A209" s="28"/>
      <c r="B209" s="28"/>
      <c r="C209" s="28"/>
      <c r="D209" s="28"/>
      <c r="E209" s="28"/>
      <c r="F209" s="28"/>
      <c r="G209" s="28"/>
      <c r="H209" s="28"/>
      <c r="I209" s="160"/>
      <c r="J209" s="160"/>
      <c r="K209" s="160"/>
      <c r="L209" s="160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160"/>
      <c r="AC209" s="160"/>
      <c r="AD209" s="28"/>
      <c r="AE209" s="28"/>
      <c r="AF209" s="28"/>
      <c r="AG209" s="28"/>
      <c r="AH209" s="28"/>
      <c r="AI209" s="28"/>
      <c r="AJ209" s="53"/>
      <c r="AK209" s="28"/>
      <c r="AL209" s="348" t="s">
        <v>0</v>
      </c>
      <c r="AM209" s="348"/>
      <c r="AN209" s="246"/>
      <c r="AO209" s="140">
        <f>Финансирование!L45</f>
        <v>0</v>
      </c>
      <c r="AP209" s="28"/>
      <c r="AQ209" s="28"/>
      <c r="AR209" s="160"/>
      <c r="AS209" s="160"/>
      <c r="AT209" s="28"/>
      <c r="AU209" s="28"/>
      <c r="AV209" s="28"/>
      <c r="AW209" s="28"/>
      <c r="AX209" s="28"/>
      <c r="AY209" s="28"/>
    </row>
    <row r="210" spans="1:51" ht="12.75">
      <c r="A210" s="28"/>
      <c r="B210" s="28"/>
      <c r="C210" s="28"/>
      <c r="D210" s="28"/>
      <c r="E210" s="28"/>
      <c r="F210" s="28"/>
      <c r="G210" s="28"/>
      <c r="H210" s="28"/>
      <c r="I210" s="160"/>
      <c r="J210" s="160"/>
      <c r="K210" s="160"/>
      <c r="L210" s="160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160"/>
      <c r="AC210" s="160"/>
      <c r="AD210" s="28"/>
      <c r="AE210" s="28"/>
      <c r="AF210" s="28"/>
      <c r="AG210" s="28"/>
      <c r="AH210" s="28"/>
      <c r="AI210" s="28"/>
      <c r="AJ210" s="28"/>
      <c r="AK210" s="28"/>
      <c r="AL210" s="115"/>
      <c r="AM210" s="28"/>
      <c r="AN210" s="248" t="s">
        <v>21</v>
      </c>
      <c r="AO210" s="248" t="s">
        <v>22</v>
      </c>
      <c r="AP210" s="28"/>
      <c r="AQ210" s="28"/>
      <c r="AR210" s="160"/>
      <c r="AS210" s="160"/>
      <c r="AT210" s="28"/>
      <c r="AU210" s="28"/>
      <c r="AV210" s="28"/>
      <c r="AW210" s="28"/>
      <c r="AX210" s="28"/>
      <c r="AY210" s="28"/>
    </row>
    <row r="211" spans="1:51" ht="24" customHeight="1">
      <c r="A211" s="28"/>
      <c r="B211" s="28"/>
      <c r="C211" s="28"/>
      <c r="D211" s="28"/>
      <c r="E211" s="28"/>
      <c r="F211" s="28"/>
      <c r="G211" s="28"/>
      <c r="H211" s="28"/>
      <c r="I211" s="160"/>
      <c r="J211" s="160"/>
      <c r="K211" s="160"/>
      <c r="L211" s="160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160"/>
      <c r="AC211" s="160"/>
      <c r="AD211" s="28"/>
      <c r="AE211" s="28"/>
      <c r="AF211" s="28"/>
      <c r="AG211" s="28"/>
      <c r="AH211" s="28"/>
      <c r="AI211" s="28"/>
      <c r="AJ211" s="53"/>
      <c r="AK211" s="28"/>
      <c r="AL211" s="348" t="s">
        <v>2</v>
      </c>
      <c r="AM211" s="348"/>
      <c r="AN211" s="246"/>
      <c r="AO211" s="140">
        <f>Финансирование!L47</f>
        <v>0</v>
      </c>
      <c r="AP211" s="28"/>
      <c r="AQ211" s="28"/>
      <c r="AR211" s="160"/>
      <c r="AS211" s="160"/>
      <c r="AT211" s="28"/>
      <c r="AU211" s="28"/>
      <c r="AV211" s="28"/>
      <c r="AW211" s="28"/>
      <c r="AX211" s="28"/>
      <c r="AY211" s="28"/>
    </row>
    <row r="212" spans="1:51" ht="12.75">
      <c r="A212" s="28"/>
      <c r="B212" s="28"/>
      <c r="C212" s="28"/>
      <c r="D212" s="28"/>
      <c r="E212" s="28"/>
      <c r="F212" s="28"/>
      <c r="G212" s="28"/>
      <c r="H212" s="28"/>
      <c r="I212" s="160"/>
      <c r="J212" s="160"/>
      <c r="K212" s="160"/>
      <c r="L212" s="160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160"/>
      <c r="AC212" s="160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48" t="s">
        <v>21</v>
      </c>
      <c r="AO212" s="248" t="s">
        <v>22</v>
      </c>
      <c r="AP212" s="28"/>
      <c r="AQ212" s="28"/>
      <c r="AR212" s="160"/>
      <c r="AS212" s="160"/>
      <c r="AT212" s="28"/>
      <c r="AU212" s="28"/>
      <c r="AV212" s="28"/>
      <c r="AW212" s="28"/>
      <c r="AX212" s="28"/>
      <c r="AY212" s="28"/>
    </row>
    <row r="213" spans="1:51" ht="22.5" customHeight="1">
      <c r="A213" s="28"/>
      <c r="B213" s="28"/>
      <c r="C213" s="28"/>
      <c r="D213" s="28"/>
      <c r="E213" s="28"/>
      <c r="F213" s="28"/>
      <c r="G213" s="28"/>
      <c r="H213" s="28"/>
      <c r="I213" s="160"/>
      <c r="J213" s="160"/>
      <c r="K213" s="160"/>
      <c r="L213" s="160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160"/>
      <c r="AC213" s="160"/>
      <c r="AD213" s="28"/>
      <c r="AE213" s="28"/>
      <c r="AF213" s="28"/>
      <c r="AG213" s="28"/>
      <c r="AH213" s="28"/>
      <c r="AI213" s="28"/>
      <c r="AJ213" s="28"/>
      <c r="AK213" s="28"/>
      <c r="AL213" s="348" t="s">
        <v>119</v>
      </c>
      <c r="AM213" s="348"/>
      <c r="AN213" s="246"/>
      <c r="AO213" s="140">
        <f>Финансирование!L49</f>
        <v>0</v>
      </c>
      <c r="AP213" s="28"/>
      <c r="AQ213" s="28"/>
      <c r="AR213" s="160"/>
      <c r="AS213" s="160"/>
      <c r="AT213" s="28"/>
      <c r="AU213" s="28"/>
      <c r="AV213" s="28"/>
      <c r="AW213" s="28"/>
      <c r="AX213" s="28"/>
      <c r="AY213" s="28"/>
    </row>
    <row r="214" spans="1:51" ht="12.75">
      <c r="A214" s="28"/>
      <c r="B214" s="28"/>
      <c r="C214" s="28"/>
      <c r="D214" s="28"/>
      <c r="E214" s="28"/>
      <c r="F214" s="28"/>
      <c r="G214" s="28"/>
      <c r="H214" s="28"/>
      <c r="I214" s="160"/>
      <c r="J214" s="160"/>
      <c r="K214" s="160"/>
      <c r="L214" s="160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160"/>
      <c r="AC214" s="160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116" t="s">
        <v>21</v>
      </c>
      <c r="AO214" s="248" t="s">
        <v>22</v>
      </c>
      <c r="AP214" s="28"/>
      <c r="AQ214" s="28"/>
      <c r="AR214" s="160"/>
      <c r="AS214" s="160"/>
      <c r="AT214" s="28"/>
      <c r="AU214" s="28"/>
      <c r="AV214" s="28"/>
      <c r="AW214" s="28"/>
      <c r="AX214" s="28"/>
      <c r="AY214" s="28"/>
    </row>
    <row r="215" spans="1:51" ht="12.75">
      <c r="A215" s="28"/>
      <c r="B215" s="28"/>
      <c r="C215" s="28"/>
      <c r="D215" s="28"/>
      <c r="E215" s="28"/>
      <c r="F215" s="28"/>
      <c r="G215" s="28"/>
      <c r="H215" s="28"/>
      <c r="I215" s="160"/>
      <c r="J215" s="160"/>
      <c r="K215" s="160"/>
      <c r="L215" s="160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160"/>
      <c r="AC215" s="160"/>
      <c r="AD215" s="28"/>
      <c r="AE215" s="28"/>
      <c r="AF215" s="28"/>
      <c r="AG215" s="28"/>
      <c r="AH215" s="28"/>
      <c r="AI215" s="28"/>
      <c r="AJ215" s="28"/>
      <c r="AK215" s="28"/>
      <c r="AL215" s="117"/>
      <c r="AM215" s="28"/>
      <c r="AN215" s="138">
        <f>Финансирование!O47</f>
        <v>0</v>
      </c>
      <c r="AO215" s="140">
        <f>Финансирование!O49</f>
        <v>0</v>
      </c>
      <c r="AP215" s="28"/>
      <c r="AQ215" s="28"/>
      <c r="AR215" s="160"/>
      <c r="AS215" s="160"/>
      <c r="AT215" s="28"/>
      <c r="AU215" s="28"/>
      <c r="AV215" s="28"/>
      <c r="AW215" s="28"/>
      <c r="AX215" s="28"/>
      <c r="AY215" s="28"/>
    </row>
    <row r="216" spans="1:51" ht="25.5" customHeight="1">
      <c r="A216" s="28"/>
      <c r="B216" s="28"/>
      <c r="C216" s="28"/>
      <c r="D216" s="28"/>
      <c r="E216" s="28"/>
      <c r="F216" s="28"/>
      <c r="G216" s="28"/>
      <c r="H216" s="28"/>
      <c r="I216" s="160"/>
      <c r="J216" s="160"/>
      <c r="K216" s="160"/>
      <c r="L216" s="160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160"/>
      <c r="AC216" s="160"/>
      <c r="AD216" s="28"/>
      <c r="AE216" s="28"/>
      <c r="AF216" s="28"/>
      <c r="AG216" s="28"/>
      <c r="AH216" s="28"/>
      <c r="AI216" s="28"/>
      <c r="AJ216" s="28"/>
      <c r="AK216" s="28"/>
      <c r="AL216" s="117" t="s">
        <v>3</v>
      </c>
      <c r="AM216" s="28"/>
      <c r="AN216" s="249" t="s">
        <v>43</v>
      </c>
      <c r="AO216" s="249" t="s">
        <v>41</v>
      </c>
      <c r="AP216" s="28"/>
      <c r="AQ216" s="28"/>
      <c r="AR216" s="160"/>
      <c r="AS216" s="160"/>
      <c r="AT216" s="28"/>
      <c r="AU216" s="28"/>
      <c r="AV216" s="28"/>
      <c r="AW216" s="28"/>
      <c r="AX216" s="28"/>
      <c r="AY216" s="28"/>
    </row>
  </sheetData>
  <sheetProtection sheet="1" objects="1" scenarios="1"/>
  <mergeCells count="66">
    <mergeCell ref="D3:K3"/>
    <mergeCell ref="M2:T2"/>
    <mergeCell ref="M3:T3"/>
    <mergeCell ref="A66:A67"/>
    <mergeCell ref="A71:A72"/>
    <mergeCell ref="D7:T7"/>
    <mergeCell ref="F9:F13"/>
    <mergeCell ref="I12:J12"/>
    <mergeCell ref="D8:T8"/>
    <mergeCell ref="X9:AK9"/>
    <mergeCell ref="W9:W13"/>
    <mergeCell ref="AD10:AG10"/>
    <mergeCell ref="AF11:AG12"/>
    <mergeCell ref="O11:P12"/>
    <mergeCell ref="K4:L4"/>
    <mergeCell ref="U8:AK8"/>
    <mergeCell ref="U9:U13"/>
    <mergeCell ref="K12:L12"/>
    <mergeCell ref="G10:L10"/>
    <mergeCell ref="AQ13:AY13"/>
    <mergeCell ref="K5:M5"/>
    <mergeCell ref="E9:E13"/>
    <mergeCell ref="V9:V13"/>
    <mergeCell ref="D2:K2"/>
    <mergeCell ref="AN12:AO12"/>
    <mergeCell ref="AL8:AO11"/>
    <mergeCell ref="D9:D13"/>
    <mergeCell ref="M11:N12"/>
    <mergeCell ref="G11:H12"/>
    <mergeCell ref="AL12:AM12"/>
    <mergeCell ref="AL211:AM211"/>
    <mergeCell ref="A62:A63"/>
    <mergeCell ref="A64:A65"/>
    <mergeCell ref="AL209:AM209"/>
    <mergeCell ref="A79:A80"/>
    <mergeCell ref="AD11:AE12"/>
    <mergeCell ref="A91:A92"/>
    <mergeCell ref="A93:A94"/>
    <mergeCell ref="A95:A96"/>
    <mergeCell ref="A75:A76"/>
    <mergeCell ref="A83:A84"/>
    <mergeCell ref="AL213:AM213"/>
    <mergeCell ref="A89:A90"/>
    <mergeCell ref="D208:T208"/>
    <mergeCell ref="A8:A13"/>
    <mergeCell ref="C8:C13"/>
    <mergeCell ref="A60:A61"/>
    <mergeCell ref="S10:T12"/>
    <mergeCell ref="G9:T9"/>
    <mergeCell ref="A97:A98"/>
    <mergeCell ref="A99:A100"/>
    <mergeCell ref="A81:A82"/>
    <mergeCell ref="Z11:AC11"/>
    <mergeCell ref="AB12:AC12"/>
    <mergeCell ref="A85:A86"/>
    <mergeCell ref="A87:A88"/>
    <mergeCell ref="I11:L11"/>
    <mergeCell ref="B8:B13"/>
    <mergeCell ref="A73:A74"/>
    <mergeCell ref="AH10:AI12"/>
    <mergeCell ref="AJ10:AK12"/>
    <mergeCell ref="M10:P10"/>
    <mergeCell ref="Q10:R12"/>
    <mergeCell ref="X11:Y12"/>
    <mergeCell ref="X10:AC10"/>
    <mergeCell ref="Z12:AA12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P4"/>
  </dataValidations>
  <printOptions horizontalCentered="1"/>
  <pageMargins left="0.15748031496062992" right="0.1968503937007874" top="0.2755905511811024" bottom="0.31496062992125984" header="0.1968503937007874" footer="0.15748031496062992"/>
  <pageSetup firstPageNumber="5" useFirstPageNumber="1" fitToHeight="2" horizontalDpi="600" verticalDpi="600" orientation="landscape" pageOrder="overThenDown" paperSize="9" scale="60" r:id="rId2"/>
  <headerFooter alignWithMargins="0">
    <oddFooter>&amp;C&amp;P</oddFooter>
  </headerFooter>
  <rowBreaks count="2" manualBreakCount="2">
    <brk id="63" max="40" man="1"/>
    <brk id="206" max="40" man="1"/>
  </rowBreaks>
  <colBreaks count="2" manualBreakCount="2">
    <brk id="20" min="1" max="168" man="1"/>
    <brk id="37" min="1" max="218" man="1"/>
  </colBreaks>
  <ignoredErrors>
    <ignoredError sqref="P17 N17 R17 T1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H96"/>
  <sheetViews>
    <sheetView showZeros="0" zoomScaleSheetLayoutView="80" zoomScalePageLayoutView="0" workbookViewId="0" topLeftCell="A1">
      <selection activeCell="A17" sqref="A17"/>
    </sheetView>
  </sheetViews>
  <sheetFormatPr defaultColWidth="9.140625" defaultRowHeight="15"/>
  <cols>
    <col min="1" max="1" width="41.140625" style="23" customWidth="1"/>
    <col min="2" max="2" width="5.28125" style="23" bestFit="1" customWidth="1"/>
    <col min="3" max="3" width="8.140625" style="23" bestFit="1" customWidth="1"/>
    <col min="4" max="4" width="11.28125" style="23" customWidth="1"/>
    <col min="5" max="5" width="8.140625" style="23" customWidth="1"/>
    <col min="6" max="8" width="11.421875" style="23" customWidth="1"/>
    <col min="9" max="10" width="10.57421875" style="23" customWidth="1"/>
    <col min="11" max="11" width="8.7109375" style="23" customWidth="1"/>
    <col min="12" max="12" width="10.421875" style="23" customWidth="1"/>
    <col min="13" max="13" width="10.57421875" style="23" customWidth="1"/>
    <col min="14" max="14" width="11.28125" style="23" customWidth="1"/>
    <col min="15" max="15" width="9.421875" style="23" customWidth="1"/>
    <col min="16" max="16" width="10.421875" style="23" customWidth="1"/>
    <col min="17" max="17" width="11.28125" style="23" customWidth="1"/>
    <col min="18" max="18" width="8.140625" style="23" customWidth="1"/>
    <col min="19" max="21" width="11.421875" style="23" customWidth="1"/>
    <col min="22" max="23" width="10.57421875" style="23" customWidth="1"/>
    <col min="24" max="24" width="8.7109375" style="23" customWidth="1"/>
    <col min="25" max="25" width="10.421875" style="23" customWidth="1"/>
    <col min="26" max="26" width="10.57421875" style="23" customWidth="1"/>
    <col min="27" max="27" width="11.28125" style="23" customWidth="1"/>
    <col min="28" max="28" width="9.421875" style="23" customWidth="1"/>
    <col min="29" max="29" width="10.421875" style="23" customWidth="1"/>
    <col min="30" max="33" width="23.28125" style="23" customWidth="1"/>
    <col min="34" max="34" width="5.7109375" style="23" customWidth="1"/>
    <col min="35" max="16384" width="9.140625" style="23" customWidth="1"/>
  </cols>
  <sheetData>
    <row r="1" spans="1:34" ht="15">
      <c r="A1" s="31">
        <v>240419</v>
      </c>
      <c r="B1" s="106" t="s">
        <v>5</v>
      </c>
      <c r="C1" s="107">
        <f>IF(Рекомендации!$K$10=0,Рекомендации!$K$6,Рекомендации!$K$10)</f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08"/>
      <c r="AB1" s="108"/>
      <c r="AC1" s="160"/>
      <c r="AD1" s="160"/>
      <c r="AE1" s="160"/>
      <c r="AF1" s="160"/>
      <c r="AG1" s="160"/>
      <c r="AH1" s="160"/>
    </row>
    <row r="2" spans="1:34" ht="17.25" customHeight="1">
      <c r="A2" s="160"/>
      <c r="B2" s="160"/>
      <c r="C2" s="160"/>
      <c r="D2" s="357">
        <f>Рекомендации!C6</f>
        <v>0</v>
      </c>
      <c r="E2" s="357"/>
      <c r="F2" s="357"/>
      <c r="G2" s="357"/>
      <c r="H2" s="357"/>
      <c r="I2" s="357"/>
      <c r="J2" s="357"/>
      <c r="K2" s="160"/>
      <c r="L2" s="357">
        <f>Рекомендации!C10</f>
        <v>0</v>
      </c>
      <c r="M2" s="357"/>
      <c r="N2" s="357"/>
      <c r="O2" s="357"/>
      <c r="P2" s="357"/>
      <c r="Q2" s="160"/>
      <c r="R2" s="160"/>
      <c r="S2" s="160"/>
      <c r="T2" s="160"/>
      <c r="U2" s="160"/>
      <c r="V2" s="160"/>
      <c r="W2" s="160"/>
      <c r="X2" s="160"/>
      <c r="Y2" s="160"/>
      <c r="Z2" s="108"/>
      <c r="AA2" s="108"/>
      <c r="AB2" s="160"/>
      <c r="AC2" s="160"/>
      <c r="AD2" s="160"/>
      <c r="AE2" s="160"/>
      <c r="AF2" s="160"/>
      <c r="AG2" s="160"/>
      <c r="AH2" s="160"/>
    </row>
    <row r="3" spans="1:34" ht="21" customHeight="1">
      <c r="A3" s="160"/>
      <c r="B3" s="160"/>
      <c r="C3" s="160"/>
      <c r="D3" s="302" t="s">
        <v>113</v>
      </c>
      <c r="E3" s="302"/>
      <c r="F3" s="302"/>
      <c r="G3" s="302"/>
      <c r="H3" s="302"/>
      <c r="I3" s="302"/>
      <c r="J3" s="302"/>
      <c r="L3" s="302" t="s">
        <v>30</v>
      </c>
      <c r="M3" s="302"/>
      <c r="N3" s="302"/>
      <c r="O3" s="302"/>
      <c r="P3" s="302"/>
      <c r="Q3" s="160"/>
      <c r="R3" s="160"/>
      <c r="S3" s="160"/>
      <c r="T3" s="160"/>
      <c r="U3" s="160"/>
      <c r="V3" s="160"/>
      <c r="W3" s="160"/>
      <c r="X3" s="160"/>
      <c r="Y3" s="160"/>
      <c r="Z3" s="108"/>
      <c r="AA3" s="108"/>
      <c r="AB3" s="160"/>
      <c r="AC3" s="160"/>
      <c r="AD3" s="160"/>
      <c r="AE3" s="160"/>
      <c r="AF3" s="160"/>
      <c r="AG3" s="160"/>
      <c r="AH3" s="160"/>
    </row>
    <row r="4" spans="1:34" ht="12.75" customHeight="1">
      <c r="A4" s="160"/>
      <c r="B4" s="160"/>
      <c r="C4" s="160"/>
      <c r="D4" s="160"/>
      <c r="E4" s="160"/>
      <c r="F4" s="160"/>
      <c r="G4" s="55" t="s">
        <v>6</v>
      </c>
      <c r="H4" s="180" t="s">
        <v>7</v>
      </c>
      <c r="I4" s="365">
        <f>Рекомендации!G14</f>
        <v>0</v>
      </c>
      <c r="J4" s="365"/>
      <c r="K4" s="56">
        <f>Рекомендации!I14</f>
        <v>0</v>
      </c>
      <c r="L4" s="245" t="s">
        <v>27</v>
      </c>
      <c r="M4" s="160"/>
      <c r="N4" s="121"/>
      <c r="O4" s="160"/>
      <c r="P4" s="160"/>
      <c r="Q4" s="160"/>
      <c r="R4" s="160"/>
      <c r="S4" s="160"/>
      <c r="T4" s="160"/>
      <c r="U4" s="160"/>
      <c r="V4" s="160"/>
      <c r="W4" s="160"/>
      <c r="X4" s="108"/>
      <c r="Y4" s="108"/>
      <c r="Z4" s="160"/>
      <c r="AA4" s="160"/>
      <c r="AB4" s="160"/>
      <c r="AC4" s="160"/>
      <c r="AD4" s="160"/>
      <c r="AE4" s="160"/>
      <c r="AF4" s="160"/>
      <c r="AG4" s="160"/>
      <c r="AH4" s="160"/>
    </row>
    <row r="5" spans="1:34" ht="12.75" customHeight="1">
      <c r="A5" s="160"/>
      <c r="B5" s="160"/>
      <c r="C5" s="160"/>
      <c r="D5" s="160"/>
      <c r="E5" s="160"/>
      <c r="F5" s="160"/>
      <c r="G5" s="160"/>
      <c r="H5" s="164"/>
      <c r="I5" s="353" t="s">
        <v>1</v>
      </c>
      <c r="J5" s="353"/>
      <c r="K5" s="353"/>
      <c r="L5" s="32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08"/>
      <c r="Y5" s="108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4" ht="9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08"/>
      <c r="AA6" s="108"/>
      <c r="AB6" s="160"/>
      <c r="AC6" s="160"/>
      <c r="AD6" s="160"/>
      <c r="AE6" s="160"/>
      <c r="AF6" s="160"/>
      <c r="AG6" s="160"/>
      <c r="AH6" s="160"/>
    </row>
    <row r="7" spans="1:34" ht="36.75" customHeight="1">
      <c r="A7" s="63"/>
      <c r="B7" s="160"/>
      <c r="C7" s="160"/>
      <c r="D7" s="367" t="s">
        <v>141</v>
      </c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109"/>
      <c r="R7" s="109"/>
      <c r="S7" s="110"/>
      <c r="T7" s="160"/>
      <c r="U7" s="160"/>
      <c r="V7" s="160"/>
      <c r="W7" s="160"/>
      <c r="X7" s="160"/>
      <c r="Y7" s="160"/>
      <c r="Z7" s="108"/>
      <c r="AA7" s="108"/>
      <c r="AB7" s="160"/>
      <c r="AC7" s="160"/>
      <c r="AD7" s="111"/>
      <c r="AE7" s="111"/>
      <c r="AF7" s="111"/>
      <c r="AG7" s="111"/>
      <c r="AH7" s="160"/>
    </row>
    <row r="8" spans="1:34" ht="12.75" customHeight="1">
      <c r="A8" s="338" t="s">
        <v>64</v>
      </c>
      <c r="B8" s="338" t="s">
        <v>130</v>
      </c>
      <c r="C8" s="338" t="s">
        <v>121</v>
      </c>
      <c r="D8" s="338" t="s">
        <v>65</v>
      </c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 t="s">
        <v>66</v>
      </c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 t="s">
        <v>140</v>
      </c>
      <c r="AE8" s="338"/>
      <c r="AF8" s="338"/>
      <c r="AG8" s="338"/>
      <c r="AH8" s="160"/>
    </row>
    <row r="9" spans="1:34" ht="12.75" customHeight="1">
      <c r="A9" s="338"/>
      <c r="B9" s="338"/>
      <c r="C9" s="338"/>
      <c r="D9" s="338" t="s">
        <v>67</v>
      </c>
      <c r="E9" s="338" t="s">
        <v>125</v>
      </c>
      <c r="F9" s="338" t="s">
        <v>79</v>
      </c>
      <c r="G9" s="338" t="s">
        <v>68</v>
      </c>
      <c r="H9" s="338"/>
      <c r="I9" s="338"/>
      <c r="J9" s="338"/>
      <c r="K9" s="338"/>
      <c r="L9" s="338"/>
      <c r="M9" s="338"/>
      <c r="N9" s="338"/>
      <c r="O9" s="338"/>
      <c r="P9" s="338"/>
      <c r="Q9" s="338" t="s">
        <v>67</v>
      </c>
      <c r="R9" s="338" t="s">
        <v>125</v>
      </c>
      <c r="S9" s="338" t="s">
        <v>79</v>
      </c>
      <c r="T9" s="338" t="s">
        <v>68</v>
      </c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160"/>
    </row>
    <row r="10" spans="1:34" ht="27.75" customHeight="1">
      <c r="A10" s="338"/>
      <c r="B10" s="338"/>
      <c r="C10" s="338"/>
      <c r="D10" s="338"/>
      <c r="E10" s="338"/>
      <c r="F10" s="338"/>
      <c r="G10" s="338" t="s">
        <v>69</v>
      </c>
      <c r="H10" s="338"/>
      <c r="I10" s="337" t="s">
        <v>383</v>
      </c>
      <c r="J10" s="337"/>
      <c r="K10" s="337"/>
      <c r="L10" s="337"/>
      <c r="M10" s="338" t="s">
        <v>107</v>
      </c>
      <c r="N10" s="338"/>
      <c r="O10" s="338" t="s">
        <v>71</v>
      </c>
      <c r="P10" s="338"/>
      <c r="Q10" s="338"/>
      <c r="R10" s="338"/>
      <c r="S10" s="338"/>
      <c r="T10" s="338" t="s">
        <v>69</v>
      </c>
      <c r="U10" s="338"/>
      <c r="V10" s="337" t="s">
        <v>383</v>
      </c>
      <c r="W10" s="337"/>
      <c r="X10" s="337"/>
      <c r="Y10" s="337"/>
      <c r="Z10" s="338" t="s">
        <v>107</v>
      </c>
      <c r="AA10" s="338"/>
      <c r="AB10" s="338" t="s">
        <v>71</v>
      </c>
      <c r="AC10" s="338"/>
      <c r="AD10" s="338"/>
      <c r="AE10" s="338"/>
      <c r="AF10" s="338"/>
      <c r="AG10" s="338"/>
      <c r="AH10" s="160"/>
    </row>
    <row r="11" spans="1:34" ht="12.75" customHeight="1">
      <c r="A11" s="338"/>
      <c r="B11" s="338"/>
      <c r="C11" s="338"/>
      <c r="D11" s="338"/>
      <c r="E11" s="338"/>
      <c r="F11" s="338"/>
      <c r="G11" s="338"/>
      <c r="H11" s="338"/>
      <c r="I11" s="337" t="s">
        <v>184</v>
      </c>
      <c r="J11" s="337"/>
      <c r="K11" s="337" t="s">
        <v>382</v>
      </c>
      <c r="L11" s="337"/>
      <c r="M11" s="338"/>
      <c r="N11" s="338"/>
      <c r="O11" s="338"/>
      <c r="P11" s="338"/>
      <c r="Q11" s="338"/>
      <c r="R11" s="338"/>
      <c r="S11" s="338"/>
      <c r="T11" s="338"/>
      <c r="U11" s="338"/>
      <c r="V11" s="337" t="s">
        <v>184</v>
      </c>
      <c r="W11" s="337"/>
      <c r="X11" s="337" t="s">
        <v>382</v>
      </c>
      <c r="Y11" s="337"/>
      <c r="Z11" s="338"/>
      <c r="AA11" s="338"/>
      <c r="AB11" s="338"/>
      <c r="AC11" s="338"/>
      <c r="AD11" s="338"/>
      <c r="AE11" s="338"/>
      <c r="AF11" s="338"/>
      <c r="AG11" s="338"/>
      <c r="AH11" s="160"/>
    </row>
    <row r="12" spans="1:34" ht="53.25" customHeight="1">
      <c r="A12" s="338"/>
      <c r="B12" s="338"/>
      <c r="C12" s="338"/>
      <c r="D12" s="338"/>
      <c r="E12" s="338"/>
      <c r="F12" s="338"/>
      <c r="G12" s="338"/>
      <c r="H12" s="338"/>
      <c r="I12" s="337"/>
      <c r="J12" s="337"/>
      <c r="K12" s="337"/>
      <c r="L12" s="337"/>
      <c r="M12" s="338"/>
      <c r="N12" s="338"/>
      <c r="O12" s="338"/>
      <c r="P12" s="338"/>
      <c r="Q12" s="338"/>
      <c r="R12" s="338"/>
      <c r="S12" s="338"/>
      <c r="T12" s="338"/>
      <c r="U12" s="338"/>
      <c r="V12" s="337"/>
      <c r="W12" s="337"/>
      <c r="X12" s="337"/>
      <c r="Y12" s="337"/>
      <c r="Z12" s="338"/>
      <c r="AA12" s="338"/>
      <c r="AB12" s="338"/>
      <c r="AC12" s="338"/>
      <c r="AD12" s="338" t="s">
        <v>72</v>
      </c>
      <c r="AE12" s="338"/>
      <c r="AF12" s="338" t="s">
        <v>73</v>
      </c>
      <c r="AG12" s="338"/>
      <c r="AH12" s="160"/>
    </row>
    <row r="13" spans="1:34" ht="29.25" customHeight="1">
      <c r="A13" s="338"/>
      <c r="B13" s="338"/>
      <c r="C13" s="338"/>
      <c r="D13" s="338"/>
      <c r="E13" s="338"/>
      <c r="F13" s="338"/>
      <c r="G13" s="234" t="s">
        <v>74</v>
      </c>
      <c r="H13" s="234" t="s">
        <v>80</v>
      </c>
      <c r="I13" s="234" t="s">
        <v>74</v>
      </c>
      <c r="J13" s="234" t="s">
        <v>80</v>
      </c>
      <c r="K13" s="234" t="s">
        <v>74</v>
      </c>
      <c r="L13" s="234" t="s">
        <v>39</v>
      </c>
      <c r="M13" s="234" t="s">
        <v>74</v>
      </c>
      <c r="N13" s="234" t="s">
        <v>80</v>
      </c>
      <c r="O13" s="234" t="s">
        <v>74</v>
      </c>
      <c r="P13" s="234" t="s">
        <v>80</v>
      </c>
      <c r="Q13" s="338"/>
      <c r="R13" s="338"/>
      <c r="S13" s="338"/>
      <c r="T13" s="234" t="s">
        <v>74</v>
      </c>
      <c r="U13" s="234" t="s">
        <v>80</v>
      </c>
      <c r="V13" s="234" t="s">
        <v>74</v>
      </c>
      <c r="W13" s="234" t="s">
        <v>80</v>
      </c>
      <c r="X13" s="234" t="s">
        <v>74</v>
      </c>
      <c r="Y13" s="234" t="s">
        <v>39</v>
      </c>
      <c r="Z13" s="234" t="s">
        <v>74</v>
      </c>
      <c r="AA13" s="234" t="s">
        <v>80</v>
      </c>
      <c r="AB13" s="234" t="s">
        <v>74</v>
      </c>
      <c r="AC13" s="234" t="s">
        <v>80</v>
      </c>
      <c r="AD13" s="234" t="s">
        <v>74</v>
      </c>
      <c r="AE13" s="234" t="s">
        <v>80</v>
      </c>
      <c r="AF13" s="234" t="s">
        <v>74</v>
      </c>
      <c r="AG13" s="234" t="s">
        <v>80</v>
      </c>
      <c r="AH13" s="160"/>
    </row>
    <row r="14" spans="1:34" ht="12.75">
      <c r="A14" s="234" t="s">
        <v>75</v>
      </c>
      <c r="B14" s="234" t="s">
        <v>11</v>
      </c>
      <c r="C14" s="234" t="s">
        <v>156</v>
      </c>
      <c r="D14" s="234">
        <v>1</v>
      </c>
      <c r="E14" s="234">
        <v>2</v>
      </c>
      <c r="F14" s="234">
        <v>3</v>
      </c>
      <c r="G14" s="234">
        <v>4</v>
      </c>
      <c r="H14" s="234">
        <v>5</v>
      </c>
      <c r="I14" s="234">
        <v>6</v>
      </c>
      <c r="J14" s="234">
        <v>7</v>
      </c>
      <c r="K14" s="234">
        <v>8</v>
      </c>
      <c r="L14" s="234">
        <v>9</v>
      </c>
      <c r="M14" s="234">
        <v>10</v>
      </c>
      <c r="N14" s="234">
        <v>11</v>
      </c>
      <c r="O14" s="234">
        <v>12</v>
      </c>
      <c r="P14" s="234">
        <v>13</v>
      </c>
      <c r="Q14" s="234">
        <v>14</v>
      </c>
      <c r="R14" s="234">
        <v>15</v>
      </c>
      <c r="S14" s="234">
        <v>16</v>
      </c>
      <c r="T14" s="234">
        <v>17</v>
      </c>
      <c r="U14" s="234">
        <v>18</v>
      </c>
      <c r="V14" s="234">
        <v>19</v>
      </c>
      <c r="W14" s="234">
        <v>20</v>
      </c>
      <c r="X14" s="234">
        <v>21</v>
      </c>
      <c r="Y14" s="234">
        <v>22</v>
      </c>
      <c r="Z14" s="234">
        <v>23</v>
      </c>
      <c r="AA14" s="234">
        <v>24</v>
      </c>
      <c r="AB14" s="234">
        <v>25</v>
      </c>
      <c r="AC14" s="234">
        <v>26</v>
      </c>
      <c r="AD14" s="234">
        <v>27</v>
      </c>
      <c r="AE14" s="234">
        <v>28</v>
      </c>
      <c r="AF14" s="234">
        <v>29</v>
      </c>
      <c r="AG14" s="234">
        <v>30</v>
      </c>
      <c r="AH14" s="200"/>
    </row>
    <row r="15" spans="1:34" ht="38.25">
      <c r="A15" s="208" t="s">
        <v>189</v>
      </c>
      <c r="B15" s="195">
        <v>9000</v>
      </c>
      <c r="C15" s="161" t="s">
        <v>77</v>
      </c>
      <c r="D15" s="175" t="s">
        <v>114</v>
      </c>
      <c r="E15" s="175" t="s">
        <v>114</v>
      </c>
      <c r="F15" s="173">
        <f>SUM(H15,J15,N15,P15)</f>
        <v>0</v>
      </c>
      <c r="G15" s="175" t="s">
        <v>114</v>
      </c>
      <c r="H15" s="173">
        <f>SUM(H18,H75,H79)</f>
        <v>0</v>
      </c>
      <c r="I15" s="175" t="s">
        <v>114</v>
      </c>
      <c r="J15" s="173">
        <f>SUM(J18,J75,J79)</f>
        <v>0</v>
      </c>
      <c r="K15" s="175" t="s">
        <v>114</v>
      </c>
      <c r="L15" s="173">
        <f>SUM(L18,L75,L79)</f>
        <v>0</v>
      </c>
      <c r="M15" s="175" t="s">
        <v>114</v>
      </c>
      <c r="N15" s="173">
        <f>SUM(N18,N75,N79)</f>
        <v>0</v>
      </c>
      <c r="O15" s="175" t="s">
        <v>114</v>
      </c>
      <c r="P15" s="173">
        <f>SUM(P18,P75,P79)</f>
        <v>0</v>
      </c>
      <c r="Q15" s="175" t="s">
        <v>114</v>
      </c>
      <c r="R15" s="175" t="s">
        <v>114</v>
      </c>
      <c r="S15" s="173">
        <f>SUM(U15,W15,AA15,AC15)</f>
        <v>0</v>
      </c>
      <c r="T15" s="175" t="s">
        <v>114</v>
      </c>
      <c r="U15" s="173">
        <f>SUM(U18,U75,U79)</f>
        <v>0</v>
      </c>
      <c r="V15" s="175" t="s">
        <v>114</v>
      </c>
      <c r="W15" s="173">
        <f>SUM(W18,W75,W79)</f>
        <v>0</v>
      </c>
      <c r="X15" s="175" t="s">
        <v>114</v>
      </c>
      <c r="Y15" s="173">
        <f>SUM(Y18,Y75,Y79)</f>
        <v>0</v>
      </c>
      <c r="Z15" s="175" t="s">
        <v>114</v>
      </c>
      <c r="AA15" s="173">
        <f>SUM(AA18,AA75,AA79)</f>
        <v>0</v>
      </c>
      <c r="AB15" s="175" t="s">
        <v>114</v>
      </c>
      <c r="AC15" s="173">
        <f>SUM(AC18,AC75,AC79)</f>
        <v>0</v>
      </c>
      <c r="AD15" s="175" t="s">
        <v>114</v>
      </c>
      <c r="AE15" s="173">
        <f>SUM(AE18,AE75,AE79)</f>
        <v>0</v>
      </c>
      <c r="AF15" s="175" t="s">
        <v>114</v>
      </c>
      <c r="AG15" s="173">
        <f>SUM(AG18,AG75,AG79)</f>
        <v>0</v>
      </c>
      <c r="AH15" s="160"/>
    </row>
    <row r="16" spans="1:34" ht="38.25">
      <c r="A16" s="208" t="s">
        <v>126</v>
      </c>
      <c r="B16" s="161">
        <v>9010</v>
      </c>
      <c r="C16" s="161" t="s">
        <v>127</v>
      </c>
      <c r="D16" s="209">
        <f>IF(D17=0,0,(D19+D38)/D17*100)</f>
        <v>0</v>
      </c>
      <c r="E16" s="130" t="s">
        <v>114</v>
      </c>
      <c r="F16" s="130" t="s">
        <v>114</v>
      </c>
      <c r="G16" s="209">
        <f>IF(G17=0,0,(G19+G38)/G17*100)</f>
        <v>0</v>
      </c>
      <c r="H16" s="130" t="s">
        <v>114</v>
      </c>
      <c r="I16" s="209">
        <f>IF(I17=0,0,(I19+I38)/I17*100)</f>
        <v>0</v>
      </c>
      <c r="J16" s="130" t="s">
        <v>114</v>
      </c>
      <c r="K16" s="209">
        <f>IF(K17=0,0,(K19+K38)/K17*100)</f>
        <v>0</v>
      </c>
      <c r="L16" s="130" t="s">
        <v>114</v>
      </c>
      <c r="M16" s="209">
        <f>IF(M17=0,0,(M19+M38)/M17*100)</f>
        <v>0</v>
      </c>
      <c r="N16" s="130" t="s">
        <v>114</v>
      </c>
      <c r="O16" s="209">
        <f>IF(O17=0,0,(O19+O38)/O17*100)</f>
        <v>0</v>
      </c>
      <c r="P16" s="130" t="s">
        <v>114</v>
      </c>
      <c r="Q16" s="209">
        <f>IF(Q17=0,0,(Q19+Q38)/Q17*100)</f>
        <v>0</v>
      </c>
      <c r="R16" s="130" t="s">
        <v>114</v>
      </c>
      <c r="S16" s="130" t="s">
        <v>114</v>
      </c>
      <c r="T16" s="209">
        <f>IF(T17=0,0,(T19+T38)/T17*100)</f>
        <v>0</v>
      </c>
      <c r="U16" s="130" t="s">
        <v>114</v>
      </c>
      <c r="V16" s="209">
        <f>IF(V17=0,0,(V19+V38)/V17*100)</f>
        <v>0</v>
      </c>
      <c r="W16" s="130" t="s">
        <v>114</v>
      </c>
      <c r="X16" s="209">
        <f>IF(X17=0,0,(X19+X38)/X17*100)</f>
        <v>0</v>
      </c>
      <c r="Y16" s="130" t="s">
        <v>114</v>
      </c>
      <c r="Z16" s="209">
        <f>IF(Z17=0,0,(Z19+Z38)/Z17*100)</f>
        <v>0</v>
      </c>
      <c r="AA16" s="130" t="s">
        <v>114</v>
      </c>
      <c r="AB16" s="209">
        <f>IF(AB17=0,0,(AB19+AB38)/AB17*100)</f>
        <v>0</v>
      </c>
      <c r="AC16" s="130" t="s">
        <v>114</v>
      </c>
      <c r="AD16" s="209">
        <f>IF(AD17=0,0,(AD19+AD38)/AD17*100)</f>
        <v>0</v>
      </c>
      <c r="AE16" s="130" t="s">
        <v>114</v>
      </c>
      <c r="AF16" s="209">
        <f>IF(AF17=0,0,(AF19+AF38)/AF17*100)</f>
        <v>0</v>
      </c>
      <c r="AG16" s="130" t="s">
        <v>114</v>
      </c>
      <c r="AH16" s="160"/>
    </row>
    <row r="17" spans="1:34" ht="25.5">
      <c r="A17" s="210" t="s">
        <v>389</v>
      </c>
      <c r="B17" s="234">
        <v>9020</v>
      </c>
      <c r="C17" s="234" t="s">
        <v>76</v>
      </c>
      <c r="D17" s="253">
        <f>SUM(G17,I17,M17,O17)</f>
        <v>0</v>
      </c>
      <c r="E17" s="252" t="s">
        <v>114</v>
      </c>
      <c r="F17" s="252" t="s">
        <v>114</v>
      </c>
      <c r="G17" s="221">
        <f>Мероприятия!G137</f>
        <v>0</v>
      </c>
      <c r="H17" s="250" t="s">
        <v>114</v>
      </c>
      <c r="I17" s="221">
        <f>Мероприятия!M137</f>
        <v>0</v>
      </c>
      <c r="J17" s="250" t="s">
        <v>114</v>
      </c>
      <c r="K17" s="221">
        <f>Мероприятия!O137</f>
        <v>0</v>
      </c>
      <c r="L17" s="250" t="s">
        <v>114</v>
      </c>
      <c r="M17" s="221">
        <f>Мероприятия!Q137</f>
        <v>0</v>
      </c>
      <c r="N17" s="250" t="s">
        <v>114</v>
      </c>
      <c r="O17" s="221">
        <f>Мероприятия!S137</f>
        <v>0</v>
      </c>
      <c r="P17" s="250" t="s">
        <v>114</v>
      </c>
      <c r="Q17" s="253">
        <f>SUM(T17,V17,Z17,AB17)</f>
        <v>0</v>
      </c>
      <c r="R17" s="252" t="s">
        <v>114</v>
      </c>
      <c r="S17" s="252" t="s">
        <v>114</v>
      </c>
      <c r="T17" s="221">
        <f>Мероприятия!X137</f>
        <v>0</v>
      </c>
      <c r="U17" s="250" t="s">
        <v>114</v>
      </c>
      <c r="V17" s="221">
        <f>Мероприятия!AD137</f>
        <v>0</v>
      </c>
      <c r="W17" s="250" t="s">
        <v>114</v>
      </c>
      <c r="X17" s="221">
        <f>Мероприятия!AF137</f>
        <v>0</v>
      </c>
      <c r="Y17" s="250" t="s">
        <v>114</v>
      </c>
      <c r="Z17" s="221">
        <f>Мероприятия!AH137</f>
        <v>0</v>
      </c>
      <c r="AA17" s="250" t="s">
        <v>114</v>
      </c>
      <c r="AB17" s="221">
        <f>Мероприятия!AJ137</f>
        <v>0</v>
      </c>
      <c r="AC17" s="250" t="s">
        <v>114</v>
      </c>
      <c r="AD17" s="221">
        <f>Мероприятия!AL137</f>
        <v>0</v>
      </c>
      <c r="AE17" s="250" t="s">
        <v>114</v>
      </c>
      <c r="AF17" s="221">
        <f>Мероприятия!AN137</f>
        <v>0</v>
      </c>
      <c r="AG17" s="250" t="s">
        <v>114</v>
      </c>
      <c r="AH17" s="160"/>
    </row>
    <row r="18" spans="1:34" ht="38.25">
      <c r="A18" s="208" t="s">
        <v>246</v>
      </c>
      <c r="B18" s="161">
        <v>9030</v>
      </c>
      <c r="C18" s="161" t="s">
        <v>77</v>
      </c>
      <c r="D18" s="175" t="s">
        <v>114</v>
      </c>
      <c r="E18" s="175" t="s">
        <v>114</v>
      </c>
      <c r="F18" s="173">
        <f aca="true" t="shared" si="0" ref="F18:F48">SUM(H18,J18,N18,P18)</f>
        <v>0</v>
      </c>
      <c r="G18" s="175" t="s">
        <v>114</v>
      </c>
      <c r="H18" s="173">
        <f>SUM(H19,H38,H43,H49:H50,H57:H58,H67,H72)</f>
        <v>0</v>
      </c>
      <c r="I18" s="175" t="s">
        <v>114</v>
      </c>
      <c r="J18" s="173">
        <f>SUM(J19,J38,J43,J49:J50,J57:J58,J67,J72)</f>
        <v>0</v>
      </c>
      <c r="K18" s="175" t="s">
        <v>114</v>
      </c>
      <c r="L18" s="173">
        <f>SUM(L19,L38,L43,L49:L50,L57:L58,L67,L72)</f>
        <v>0</v>
      </c>
      <c r="M18" s="175" t="s">
        <v>114</v>
      </c>
      <c r="N18" s="173">
        <f>SUM(N19,N38,N43,N49:N50,N57:N58,N67,N72)</f>
        <v>0</v>
      </c>
      <c r="O18" s="175" t="s">
        <v>114</v>
      </c>
      <c r="P18" s="173">
        <f>SUM(P19,P38,P43,P49:P50,P57:P58,P67,P72)</f>
        <v>0</v>
      </c>
      <c r="Q18" s="175" t="s">
        <v>114</v>
      </c>
      <c r="R18" s="175" t="s">
        <v>114</v>
      </c>
      <c r="S18" s="173">
        <f aca="true" t="shared" si="1" ref="S18:S48">SUM(U18,W18,AA18,AC18)</f>
        <v>0</v>
      </c>
      <c r="T18" s="175" t="s">
        <v>114</v>
      </c>
      <c r="U18" s="173">
        <f>SUM(U19,U38,U43,U49:U50,U57:U58,U67,U72)</f>
        <v>0</v>
      </c>
      <c r="V18" s="175" t="s">
        <v>114</v>
      </c>
      <c r="W18" s="173">
        <f>SUM(W19,W38,W43,W49:W50,W57:W58,W67,W72)</f>
        <v>0</v>
      </c>
      <c r="X18" s="175" t="s">
        <v>114</v>
      </c>
      <c r="Y18" s="173">
        <f>SUM(Y19,Y38,Y43,Y49:Y50,Y57:Y58,Y67,Y72)</f>
        <v>0</v>
      </c>
      <c r="Z18" s="175" t="s">
        <v>114</v>
      </c>
      <c r="AA18" s="173">
        <f>SUM(AA19,AA38,AA43,AA49:AA50,AA57:AA58,AA67,AA72)</f>
        <v>0</v>
      </c>
      <c r="AB18" s="175" t="s">
        <v>114</v>
      </c>
      <c r="AC18" s="173">
        <f>SUM(AC19,AC38,AC43,AC49:AC50,AC57:AC58,AC67,AC72)</f>
        <v>0</v>
      </c>
      <c r="AD18" s="175" t="s">
        <v>114</v>
      </c>
      <c r="AE18" s="173">
        <f>SUM(AE19,AE38,AE43,AE49:AE50,AE57:AE58,AE67,AE72)</f>
        <v>0</v>
      </c>
      <c r="AF18" s="175" t="s">
        <v>114</v>
      </c>
      <c r="AG18" s="173">
        <f>SUM(AG19,AG38,AG43,AG49:AG50,AG57:AG58,AG67,AG72)</f>
        <v>0</v>
      </c>
      <c r="AH18" s="160"/>
    </row>
    <row r="19" spans="1:34" ht="25.5">
      <c r="A19" s="184" t="s">
        <v>247</v>
      </c>
      <c r="B19" s="195">
        <v>9040</v>
      </c>
      <c r="C19" s="186" t="s">
        <v>76</v>
      </c>
      <c r="D19" s="173">
        <f aca="true" t="shared" si="2" ref="D19:D57">SUM(G19,I19,M19,O19)</f>
        <v>0</v>
      </c>
      <c r="E19" s="173">
        <f>IF(D19&lt;&gt;0,F19/D19*1000,0)</f>
        <v>0</v>
      </c>
      <c r="F19" s="173">
        <f t="shared" si="0"/>
        <v>0</v>
      </c>
      <c r="G19" s="194">
        <f>SUM(G20,G25,G33)</f>
        <v>0</v>
      </c>
      <c r="H19" s="194">
        <f aca="true" t="shared" si="3" ref="H19:P19">SUM(H20,H25,H33)</f>
        <v>0</v>
      </c>
      <c r="I19" s="194">
        <f t="shared" si="3"/>
        <v>0</v>
      </c>
      <c r="J19" s="194">
        <f t="shared" si="3"/>
        <v>0</v>
      </c>
      <c r="K19" s="194">
        <f t="shared" si="3"/>
        <v>0</v>
      </c>
      <c r="L19" s="194">
        <f t="shared" si="3"/>
        <v>0</v>
      </c>
      <c r="M19" s="194">
        <f t="shared" si="3"/>
        <v>0</v>
      </c>
      <c r="N19" s="194">
        <f t="shared" si="3"/>
        <v>0</v>
      </c>
      <c r="O19" s="194">
        <f t="shared" si="3"/>
        <v>0</v>
      </c>
      <c r="P19" s="194">
        <f t="shared" si="3"/>
        <v>0</v>
      </c>
      <c r="Q19" s="173">
        <f aca="true" t="shared" si="4" ref="Q19:Q57">SUM(T19,V19,Z19,AB19)</f>
        <v>0</v>
      </c>
      <c r="R19" s="173">
        <f>IF(Q19&lt;&gt;0,S19/Q19*1000,0)</f>
        <v>0</v>
      </c>
      <c r="S19" s="173">
        <f t="shared" si="1"/>
        <v>0</v>
      </c>
      <c r="T19" s="194">
        <f aca="true" t="shared" si="5" ref="T19:AG19">SUM(T20,T25,T33)</f>
        <v>0</v>
      </c>
      <c r="U19" s="194">
        <f t="shared" si="5"/>
        <v>0</v>
      </c>
      <c r="V19" s="194">
        <f t="shared" si="5"/>
        <v>0</v>
      </c>
      <c r="W19" s="194">
        <f t="shared" si="5"/>
        <v>0</v>
      </c>
      <c r="X19" s="194">
        <f t="shared" si="5"/>
        <v>0</v>
      </c>
      <c r="Y19" s="194">
        <f t="shared" si="5"/>
        <v>0</v>
      </c>
      <c r="Z19" s="194">
        <f t="shared" si="5"/>
        <v>0</v>
      </c>
      <c r="AA19" s="194">
        <f t="shared" si="5"/>
        <v>0</v>
      </c>
      <c r="AB19" s="194">
        <f t="shared" si="5"/>
        <v>0</v>
      </c>
      <c r="AC19" s="194">
        <f t="shared" si="5"/>
        <v>0</v>
      </c>
      <c r="AD19" s="194">
        <f t="shared" si="5"/>
        <v>0</v>
      </c>
      <c r="AE19" s="194">
        <f t="shared" si="5"/>
        <v>0</v>
      </c>
      <c r="AF19" s="194">
        <f t="shared" si="5"/>
        <v>0</v>
      </c>
      <c r="AG19" s="194">
        <f t="shared" si="5"/>
        <v>0</v>
      </c>
      <c r="AH19" s="160"/>
    </row>
    <row r="20" spans="1:34" ht="25.5">
      <c r="A20" s="211" t="s">
        <v>245</v>
      </c>
      <c r="B20" s="161">
        <v>9050</v>
      </c>
      <c r="C20" s="186" t="s">
        <v>76</v>
      </c>
      <c r="D20" s="173">
        <f t="shared" si="2"/>
        <v>0</v>
      </c>
      <c r="E20" s="173">
        <f>IF(D20&lt;&gt;0,F20/D20*1000,0)</f>
        <v>0</v>
      </c>
      <c r="F20" s="173">
        <f t="shared" si="0"/>
        <v>0</v>
      </c>
      <c r="G20" s="194">
        <f>SUM(G21:G24)</f>
        <v>0</v>
      </c>
      <c r="H20" s="194">
        <f aca="true" t="shared" si="6" ref="H20:P20">SUM(H21:H24)</f>
        <v>0</v>
      </c>
      <c r="I20" s="194">
        <f t="shared" si="6"/>
        <v>0</v>
      </c>
      <c r="J20" s="194">
        <f t="shared" si="6"/>
        <v>0</v>
      </c>
      <c r="K20" s="194">
        <f t="shared" si="6"/>
        <v>0</v>
      </c>
      <c r="L20" s="194">
        <f t="shared" si="6"/>
        <v>0</v>
      </c>
      <c r="M20" s="194">
        <f t="shared" si="6"/>
        <v>0</v>
      </c>
      <c r="N20" s="194">
        <f t="shared" si="6"/>
        <v>0</v>
      </c>
      <c r="O20" s="194">
        <f t="shared" si="6"/>
        <v>0</v>
      </c>
      <c r="P20" s="194">
        <f t="shared" si="6"/>
        <v>0</v>
      </c>
      <c r="Q20" s="173">
        <f t="shared" si="4"/>
        <v>0</v>
      </c>
      <c r="R20" s="173">
        <f>IF(Q20&lt;&gt;0,S20/Q20*1000,0)</f>
        <v>0</v>
      </c>
      <c r="S20" s="173">
        <f t="shared" si="1"/>
        <v>0</v>
      </c>
      <c r="T20" s="194">
        <f aca="true" t="shared" si="7" ref="T20:AG20">SUM(T21:T24)</f>
        <v>0</v>
      </c>
      <c r="U20" s="194">
        <f t="shared" si="7"/>
        <v>0</v>
      </c>
      <c r="V20" s="194">
        <f t="shared" si="7"/>
        <v>0</v>
      </c>
      <c r="W20" s="194">
        <f t="shared" si="7"/>
        <v>0</v>
      </c>
      <c r="X20" s="194">
        <f t="shared" si="7"/>
        <v>0</v>
      </c>
      <c r="Y20" s="194">
        <f t="shared" si="7"/>
        <v>0</v>
      </c>
      <c r="Z20" s="194">
        <f t="shared" si="7"/>
        <v>0</v>
      </c>
      <c r="AA20" s="194">
        <f t="shared" si="7"/>
        <v>0</v>
      </c>
      <c r="AB20" s="194">
        <f t="shared" si="7"/>
        <v>0</v>
      </c>
      <c r="AC20" s="194">
        <f t="shared" si="7"/>
        <v>0</v>
      </c>
      <c r="AD20" s="194">
        <f t="shared" si="7"/>
        <v>0</v>
      </c>
      <c r="AE20" s="194">
        <f t="shared" si="7"/>
        <v>0</v>
      </c>
      <c r="AF20" s="194">
        <f t="shared" si="7"/>
        <v>0</v>
      </c>
      <c r="AG20" s="194">
        <f t="shared" si="7"/>
        <v>0</v>
      </c>
      <c r="AH20" s="160"/>
    </row>
    <row r="21" spans="1:34" ht="38.25">
      <c r="A21" s="185" t="s">
        <v>197</v>
      </c>
      <c r="B21" s="234">
        <v>9051</v>
      </c>
      <c r="C21" s="234" t="s">
        <v>76</v>
      </c>
      <c r="D21" s="253">
        <f t="shared" si="2"/>
        <v>0</v>
      </c>
      <c r="E21" s="253">
        <f aca="true" t="shared" si="8" ref="E21:E57">IF(D21&lt;&gt;0,F21/D21*1000,0)</f>
        <v>0</v>
      </c>
      <c r="F21" s="253">
        <f t="shared" si="0"/>
        <v>0</v>
      </c>
      <c r="G21" s="221">
        <f>Мероприятия!G141</f>
        <v>0</v>
      </c>
      <c r="H21" s="221">
        <f>Мероприятия!H141</f>
        <v>0</v>
      </c>
      <c r="I21" s="221">
        <f>Мероприятия!M141</f>
        <v>0</v>
      </c>
      <c r="J21" s="221">
        <f>Мероприятия!N141</f>
        <v>0</v>
      </c>
      <c r="K21" s="221">
        <f>Мероприятия!O141</f>
        <v>0</v>
      </c>
      <c r="L21" s="221">
        <f>Мероприятия!P141</f>
        <v>0</v>
      </c>
      <c r="M21" s="221">
        <f>Мероприятия!Q141</f>
        <v>0</v>
      </c>
      <c r="N21" s="221">
        <f>Мероприятия!R141</f>
        <v>0</v>
      </c>
      <c r="O21" s="221">
        <f>Мероприятия!S141</f>
        <v>0</v>
      </c>
      <c r="P21" s="221">
        <f>Мероприятия!T141</f>
        <v>0</v>
      </c>
      <c r="Q21" s="253">
        <f t="shared" si="4"/>
        <v>0</v>
      </c>
      <c r="R21" s="253">
        <f aca="true" t="shared" si="9" ref="R21:R57">IF(Q21&lt;&gt;0,S21/Q21*1000,0)</f>
        <v>0</v>
      </c>
      <c r="S21" s="253">
        <f t="shared" si="1"/>
        <v>0</v>
      </c>
      <c r="T21" s="221">
        <f>Мероприятия!X141</f>
        <v>0</v>
      </c>
      <c r="U21" s="221">
        <f>Мероприятия!Y141</f>
        <v>0</v>
      </c>
      <c r="V21" s="221">
        <f>Мероприятия!AD141</f>
        <v>0</v>
      </c>
      <c r="W21" s="221">
        <f>Мероприятия!AE141</f>
        <v>0</v>
      </c>
      <c r="X21" s="221">
        <f>Мероприятия!AF141</f>
        <v>0</v>
      </c>
      <c r="Y21" s="221">
        <f>Мероприятия!AG141</f>
        <v>0</v>
      </c>
      <c r="Z21" s="221">
        <f>Мероприятия!AH141</f>
        <v>0</v>
      </c>
      <c r="AA21" s="221">
        <f>Мероприятия!AI141</f>
        <v>0</v>
      </c>
      <c r="AB21" s="221">
        <f>Мероприятия!AJ141</f>
        <v>0</v>
      </c>
      <c r="AC21" s="221">
        <f>Мероприятия!AK141</f>
        <v>0</v>
      </c>
      <c r="AD21" s="221">
        <f>Мероприятия!AL141</f>
        <v>0</v>
      </c>
      <c r="AE21" s="221">
        <f>Мероприятия!AM141</f>
        <v>0</v>
      </c>
      <c r="AF21" s="221">
        <f>Мероприятия!AN141</f>
        <v>0</v>
      </c>
      <c r="AG21" s="221">
        <f>Мероприятия!AO141</f>
        <v>0</v>
      </c>
      <c r="AH21" s="160"/>
    </row>
    <row r="22" spans="1:34" ht="38.25">
      <c r="A22" s="185" t="s">
        <v>198</v>
      </c>
      <c r="B22" s="171">
        <v>9052</v>
      </c>
      <c r="C22" s="171" t="s">
        <v>76</v>
      </c>
      <c r="D22" s="253">
        <f t="shared" si="2"/>
        <v>0</v>
      </c>
      <c r="E22" s="253">
        <f t="shared" si="8"/>
        <v>0</v>
      </c>
      <c r="F22" s="253">
        <f t="shared" si="0"/>
        <v>0</v>
      </c>
      <c r="G22" s="221">
        <f>Мероприятия!G142</f>
        <v>0</v>
      </c>
      <c r="H22" s="221">
        <f>Мероприятия!H142</f>
        <v>0</v>
      </c>
      <c r="I22" s="221">
        <f>Мероприятия!M142</f>
        <v>0</v>
      </c>
      <c r="J22" s="221">
        <f>Мероприятия!N142</f>
        <v>0</v>
      </c>
      <c r="K22" s="221">
        <f>Мероприятия!O142</f>
        <v>0</v>
      </c>
      <c r="L22" s="221">
        <f>Мероприятия!P142</f>
        <v>0</v>
      </c>
      <c r="M22" s="221">
        <f>Мероприятия!Q142</f>
        <v>0</v>
      </c>
      <c r="N22" s="221">
        <f>Мероприятия!R142</f>
        <v>0</v>
      </c>
      <c r="O22" s="221">
        <f>Мероприятия!S142</f>
        <v>0</v>
      </c>
      <c r="P22" s="221">
        <f>Мероприятия!T142</f>
        <v>0</v>
      </c>
      <c r="Q22" s="253">
        <f t="shared" si="4"/>
        <v>0</v>
      </c>
      <c r="R22" s="253">
        <f t="shared" si="9"/>
        <v>0</v>
      </c>
      <c r="S22" s="253">
        <f t="shared" si="1"/>
        <v>0</v>
      </c>
      <c r="T22" s="221">
        <f>Мероприятия!X142</f>
        <v>0</v>
      </c>
      <c r="U22" s="221">
        <f>Мероприятия!Y142</f>
        <v>0</v>
      </c>
      <c r="V22" s="221">
        <f>Мероприятия!AD142</f>
        <v>0</v>
      </c>
      <c r="W22" s="221">
        <f>Мероприятия!AE142</f>
        <v>0</v>
      </c>
      <c r="X22" s="221">
        <f>Мероприятия!AF142</f>
        <v>0</v>
      </c>
      <c r="Y22" s="221">
        <f>Мероприятия!AG142</f>
        <v>0</v>
      </c>
      <c r="Z22" s="221">
        <f>Мероприятия!AH142</f>
        <v>0</v>
      </c>
      <c r="AA22" s="221">
        <f>Мероприятия!AI142</f>
        <v>0</v>
      </c>
      <c r="AB22" s="221">
        <f>Мероприятия!AJ142</f>
        <v>0</v>
      </c>
      <c r="AC22" s="221">
        <f>Мероприятия!AK142</f>
        <v>0</v>
      </c>
      <c r="AD22" s="221">
        <f>Мероприятия!AL142</f>
        <v>0</v>
      </c>
      <c r="AE22" s="221">
        <f>Мероприятия!AM142</f>
        <v>0</v>
      </c>
      <c r="AF22" s="221">
        <f>Мероприятия!AN142</f>
        <v>0</v>
      </c>
      <c r="AG22" s="221">
        <f>Мероприятия!AO142</f>
        <v>0</v>
      </c>
      <c r="AH22" s="160"/>
    </row>
    <row r="23" spans="1:34" ht="25.5">
      <c r="A23" s="185" t="s">
        <v>199</v>
      </c>
      <c r="B23" s="171">
        <v>9053</v>
      </c>
      <c r="C23" s="171" t="s">
        <v>76</v>
      </c>
      <c r="D23" s="253">
        <f t="shared" si="2"/>
        <v>0</v>
      </c>
      <c r="E23" s="253">
        <f t="shared" si="8"/>
        <v>0</v>
      </c>
      <c r="F23" s="253">
        <f t="shared" si="0"/>
        <v>0</v>
      </c>
      <c r="G23" s="221">
        <f>Мероприятия!G143</f>
        <v>0</v>
      </c>
      <c r="H23" s="221">
        <f>Мероприятия!H143</f>
        <v>0</v>
      </c>
      <c r="I23" s="221">
        <f>Мероприятия!M143</f>
        <v>0</v>
      </c>
      <c r="J23" s="221">
        <f>Мероприятия!N143</f>
        <v>0</v>
      </c>
      <c r="K23" s="221">
        <f>Мероприятия!O143</f>
        <v>0</v>
      </c>
      <c r="L23" s="221">
        <f>Мероприятия!P143</f>
        <v>0</v>
      </c>
      <c r="M23" s="221">
        <f>Мероприятия!Q143</f>
        <v>0</v>
      </c>
      <c r="N23" s="221">
        <f>Мероприятия!R143</f>
        <v>0</v>
      </c>
      <c r="O23" s="221">
        <f>Мероприятия!S143</f>
        <v>0</v>
      </c>
      <c r="P23" s="221">
        <f>Мероприятия!T143</f>
        <v>0</v>
      </c>
      <c r="Q23" s="253">
        <f t="shared" si="4"/>
        <v>0</v>
      </c>
      <c r="R23" s="253">
        <f t="shared" si="9"/>
        <v>0</v>
      </c>
      <c r="S23" s="253">
        <f t="shared" si="1"/>
        <v>0</v>
      </c>
      <c r="T23" s="221">
        <f>Мероприятия!X143</f>
        <v>0</v>
      </c>
      <c r="U23" s="221">
        <f>Мероприятия!Y143</f>
        <v>0</v>
      </c>
      <c r="V23" s="221">
        <f>Мероприятия!AD143</f>
        <v>0</v>
      </c>
      <c r="W23" s="221">
        <f>Мероприятия!AE143</f>
        <v>0</v>
      </c>
      <c r="X23" s="221">
        <f>Мероприятия!AF143</f>
        <v>0</v>
      </c>
      <c r="Y23" s="221">
        <f>Мероприятия!AG143</f>
        <v>0</v>
      </c>
      <c r="Z23" s="221">
        <f>Мероприятия!AH143</f>
        <v>0</v>
      </c>
      <c r="AA23" s="221">
        <f>Мероприятия!AI143</f>
        <v>0</v>
      </c>
      <c r="AB23" s="221">
        <f>Мероприятия!AJ143</f>
        <v>0</v>
      </c>
      <c r="AC23" s="221">
        <f>Мероприятия!AK143</f>
        <v>0</v>
      </c>
      <c r="AD23" s="221">
        <f>Мероприятия!AL143</f>
        <v>0</v>
      </c>
      <c r="AE23" s="221">
        <f>Мероприятия!AM143</f>
        <v>0</v>
      </c>
      <c r="AF23" s="221">
        <f>Мероприятия!AN143</f>
        <v>0</v>
      </c>
      <c r="AG23" s="221">
        <f>Мероприятия!AO143</f>
        <v>0</v>
      </c>
      <c r="AH23" s="160"/>
    </row>
    <row r="24" spans="1:34" ht="25.5">
      <c r="A24" s="185" t="s">
        <v>200</v>
      </c>
      <c r="B24" s="171">
        <v>9054</v>
      </c>
      <c r="C24" s="171" t="s">
        <v>76</v>
      </c>
      <c r="D24" s="253">
        <f t="shared" si="2"/>
        <v>0</v>
      </c>
      <c r="E24" s="253">
        <f t="shared" si="8"/>
        <v>0</v>
      </c>
      <c r="F24" s="253">
        <f t="shared" si="0"/>
        <v>0</v>
      </c>
      <c r="G24" s="221">
        <f>Мероприятия!G144</f>
        <v>0</v>
      </c>
      <c r="H24" s="221">
        <f>Мероприятия!H144</f>
        <v>0</v>
      </c>
      <c r="I24" s="221">
        <f>Мероприятия!M144</f>
        <v>0</v>
      </c>
      <c r="J24" s="221">
        <f>Мероприятия!N144</f>
        <v>0</v>
      </c>
      <c r="K24" s="221">
        <f>Мероприятия!O144</f>
        <v>0</v>
      </c>
      <c r="L24" s="221">
        <f>Мероприятия!P144</f>
        <v>0</v>
      </c>
      <c r="M24" s="221">
        <f>Мероприятия!Q144</f>
        <v>0</v>
      </c>
      <c r="N24" s="221">
        <f>Мероприятия!R144</f>
        <v>0</v>
      </c>
      <c r="O24" s="221">
        <f>Мероприятия!S144</f>
        <v>0</v>
      </c>
      <c r="P24" s="221">
        <f>Мероприятия!T144</f>
        <v>0</v>
      </c>
      <c r="Q24" s="253">
        <f t="shared" si="4"/>
        <v>0</v>
      </c>
      <c r="R24" s="253">
        <f t="shared" si="9"/>
        <v>0</v>
      </c>
      <c r="S24" s="253">
        <f t="shared" si="1"/>
        <v>0</v>
      </c>
      <c r="T24" s="221">
        <f>Мероприятия!X144</f>
        <v>0</v>
      </c>
      <c r="U24" s="221">
        <f>Мероприятия!Y144</f>
        <v>0</v>
      </c>
      <c r="V24" s="221">
        <f>Мероприятия!AD144</f>
        <v>0</v>
      </c>
      <c r="W24" s="221">
        <f>Мероприятия!AE144</f>
        <v>0</v>
      </c>
      <c r="X24" s="221">
        <f>Мероприятия!AF144</f>
        <v>0</v>
      </c>
      <c r="Y24" s="221">
        <f>Мероприятия!AG144</f>
        <v>0</v>
      </c>
      <c r="Z24" s="221">
        <f>Мероприятия!AH144</f>
        <v>0</v>
      </c>
      <c r="AA24" s="221">
        <f>Мероприятия!AI144</f>
        <v>0</v>
      </c>
      <c r="AB24" s="221">
        <f>Мероприятия!AJ144</f>
        <v>0</v>
      </c>
      <c r="AC24" s="221">
        <f>Мероприятия!AK144</f>
        <v>0</v>
      </c>
      <c r="AD24" s="221">
        <f>Мероприятия!AL144</f>
        <v>0</v>
      </c>
      <c r="AE24" s="221">
        <f>Мероприятия!AM144</f>
        <v>0</v>
      </c>
      <c r="AF24" s="221">
        <f>Мероприятия!AN144</f>
        <v>0</v>
      </c>
      <c r="AG24" s="221">
        <f>Мероприятия!AO144</f>
        <v>0</v>
      </c>
      <c r="AH24" s="160"/>
    </row>
    <row r="25" spans="1:34" ht="25.5">
      <c r="A25" s="211" t="s">
        <v>244</v>
      </c>
      <c r="B25" s="186">
        <v>9060</v>
      </c>
      <c r="C25" s="186" t="s">
        <v>76</v>
      </c>
      <c r="D25" s="173">
        <f t="shared" si="2"/>
        <v>0</v>
      </c>
      <c r="E25" s="173">
        <f t="shared" si="8"/>
        <v>0</v>
      </c>
      <c r="F25" s="173">
        <f t="shared" si="0"/>
        <v>0</v>
      </c>
      <c r="G25" s="194">
        <f>SUM(G26:G32)</f>
        <v>0</v>
      </c>
      <c r="H25" s="194">
        <f aca="true" t="shared" si="10" ref="H25:P25">SUM(H26:H32)</f>
        <v>0</v>
      </c>
      <c r="I25" s="194">
        <f t="shared" si="10"/>
        <v>0</v>
      </c>
      <c r="J25" s="194">
        <f t="shared" si="10"/>
        <v>0</v>
      </c>
      <c r="K25" s="194">
        <f t="shared" si="10"/>
        <v>0</v>
      </c>
      <c r="L25" s="194">
        <f t="shared" si="10"/>
        <v>0</v>
      </c>
      <c r="M25" s="194">
        <f t="shared" si="10"/>
        <v>0</v>
      </c>
      <c r="N25" s="194">
        <f t="shared" si="10"/>
        <v>0</v>
      </c>
      <c r="O25" s="194">
        <f t="shared" si="10"/>
        <v>0</v>
      </c>
      <c r="P25" s="194">
        <f t="shared" si="10"/>
        <v>0</v>
      </c>
      <c r="Q25" s="173">
        <f t="shared" si="4"/>
        <v>0</v>
      </c>
      <c r="R25" s="173">
        <f t="shared" si="9"/>
        <v>0</v>
      </c>
      <c r="S25" s="173">
        <f t="shared" si="1"/>
        <v>0</v>
      </c>
      <c r="T25" s="194">
        <f aca="true" t="shared" si="11" ref="T25:AG25">SUM(T26:T32)</f>
        <v>0</v>
      </c>
      <c r="U25" s="194">
        <f t="shared" si="11"/>
        <v>0</v>
      </c>
      <c r="V25" s="194">
        <f t="shared" si="11"/>
        <v>0</v>
      </c>
      <c r="W25" s="194">
        <f t="shared" si="11"/>
        <v>0</v>
      </c>
      <c r="X25" s="194">
        <f t="shared" si="11"/>
        <v>0</v>
      </c>
      <c r="Y25" s="194">
        <f t="shared" si="11"/>
        <v>0</v>
      </c>
      <c r="Z25" s="194">
        <f t="shared" si="11"/>
        <v>0</v>
      </c>
      <c r="AA25" s="194">
        <f t="shared" si="11"/>
        <v>0</v>
      </c>
      <c r="AB25" s="194">
        <f t="shared" si="11"/>
        <v>0</v>
      </c>
      <c r="AC25" s="194">
        <f t="shared" si="11"/>
        <v>0</v>
      </c>
      <c r="AD25" s="194">
        <f t="shared" si="11"/>
        <v>0</v>
      </c>
      <c r="AE25" s="194">
        <f t="shared" si="11"/>
        <v>0</v>
      </c>
      <c r="AF25" s="194">
        <f t="shared" si="11"/>
        <v>0</v>
      </c>
      <c r="AG25" s="194">
        <f t="shared" si="11"/>
        <v>0</v>
      </c>
      <c r="AH25" s="160"/>
    </row>
    <row r="26" spans="1:34" ht="25.5">
      <c r="A26" s="185" t="s">
        <v>201</v>
      </c>
      <c r="B26" s="171">
        <v>9061</v>
      </c>
      <c r="C26" s="171" t="s">
        <v>76</v>
      </c>
      <c r="D26" s="253">
        <f t="shared" si="2"/>
        <v>0</v>
      </c>
      <c r="E26" s="253">
        <f t="shared" si="8"/>
        <v>0</v>
      </c>
      <c r="F26" s="253">
        <f t="shared" si="0"/>
        <v>0</v>
      </c>
      <c r="G26" s="221">
        <f>Мероприятия!G146</f>
        <v>0</v>
      </c>
      <c r="H26" s="221">
        <f>Мероприятия!H146</f>
        <v>0</v>
      </c>
      <c r="I26" s="221">
        <f>Мероприятия!M146</f>
        <v>0</v>
      </c>
      <c r="J26" s="221">
        <f>Мероприятия!N146</f>
        <v>0</v>
      </c>
      <c r="K26" s="221">
        <f>Мероприятия!O146</f>
        <v>0</v>
      </c>
      <c r="L26" s="221">
        <f>Мероприятия!P146</f>
        <v>0</v>
      </c>
      <c r="M26" s="221">
        <f>Мероприятия!Q146</f>
        <v>0</v>
      </c>
      <c r="N26" s="221">
        <f>Мероприятия!R146</f>
        <v>0</v>
      </c>
      <c r="O26" s="221">
        <f>Мероприятия!S146</f>
        <v>0</v>
      </c>
      <c r="P26" s="221">
        <f>Мероприятия!T146</f>
        <v>0</v>
      </c>
      <c r="Q26" s="253">
        <f t="shared" si="4"/>
        <v>0</v>
      </c>
      <c r="R26" s="253">
        <f t="shared" si="9"/>
        <v>0</v>
      </c>
      <c r="S26" s="253">
        <f t="shared" si="1"/>
        <v>0</v>
      </c>
      <c r="T26" s="221">
        <f>Мероприятия!X146</f>
        <v>0</v>
      </c>
      <c r="U26" s="221">
        <f>Мероприятия!Y146</f>
        <v>0</v>
      </c>
      <c r="V26" s="221">
        <f>Мероприятия!AD146</f>
        <v>0</v>
      </c>
      <c r="W26" s="221">
        <f>Мероприятия!AE146</f>
        <v>0</v>
      </c>
      <c r="X26" s="221">
        <f>Мероприятия!AF146</f>
        <v>0</v>
      </c>
      <c r="Y26" s="221">
        <f>Мероприятия!AG146</f>
        <v>0</v>
      </c>
      <c r="Z26" s="221">
        <f>Мероприятия!AH146</f>
        <v>0</v>
      </c>
      <c r="AA26" s="221">
        <f>Мероприятия!AI146</f>
        <v>0</v>
      </c>
      <c r="AB26" s="221">
        <f>Мероприятия!AJ146</f>
        <v>0</v>
      </c>
      <c r="AC26" s="221">
        <f>Мероприятия!AK146</f>
        <v>0</v>
      </c>
      <c r="AD26" s="221">
        <f>Мероприятия!AL146</f>
        <v>0</v>
      </c>
      <c r="AE26" s="221">
        <f>Мероприятия!AM146</f>
        <v>0</v>
      </c>
      <c r="AF26" s="221">
        <f>Мероприятия!AN146</f>
        <v>0</v>
      </c>
      <c r="AG26" s="221">
        <f>Мероприятия!AO146</f>
        <v>0</v>
      </c>
      <c r="AH26" s="160"/>
    </row>
    <row r="27" spans="1:34" ht="89.25">
      <c r="A27" s="185" t="s">
        <v>202</v>
      </c>
      <c r="B27" s="234">
        <v>9062</v>
      </c>
      <c r="C27" s="234" t="s">
        <v>76</v>
      </c>
      <c r="D27" s="253">
        <f t="shared" si="2"/>
        <v>0</v>
      </c>
      <c r="E27" s="253">
        <f t="shared" si="8"/>
        <v>0</v>
      </c>
      <c r="F27" s="253">
        <f t="shared" si="0"/>
        <v>0</v>
      </c>
      <c r="G27" s="221">
        <f>Мероприятия!G147</f>
        <v>0</v>
      </c>
      <c r="H27" s="221">
        <f>Мероприятия!H147</f>
        <v>0</v>
      </c>
      <c r="I27" s="221">
        <f>Мероприятия!M147</f>
        <v>0</v>
      </c>
      <c r="J27" s="221">
        <f>Мероприятия!N147</f>
        <v>0</v>
      </c>
      <c r="K27" s="221">
        <f>Мероприятия!O147</f>
        <v>0</v>
      </c>
      <c r="L27" s="221">
        <f>Мероприятия!P147</f>
        <v>0</v>
      </c>
      <c r="M27" s="221">
        <f>Мероприятия!Q147</f>
        <v>0</v>
      </c>
      <c r="N27" s="221">
        <f>Мероприятия!R147</f>
        <v>0</v>
      </c>
      <c r="O27" s="221">
        <f>Мероприятия!S147</f>
        <v>0</v>
      </c>
      <c r="P27" s="221">
        <f>Мероприятия!T147</f>
        <v>0</v>
      </c>
      <c r="Q27" s="253">
        <f t="shared" si="4"/>
        <v>0</v>
      </c>
      <c r="R27" s="253">
        <f t="shared" si="9"/>
        <v>0</v>
      </c>
      <c r="S27" s="253">
        <f t="shared" si="1"/>
        <v>0</v>
      </c>
      <c r="T27" s="221">
        <f>Мероприятия!X147</f>
        <v>0</v>
      </c>
      <c r="U27" s="221">
        <f>Мероприятия!Y147</f>
        <v>0</v>
      </c>
      <c r="V27" s="221">
        <f>Мероприятия!AD147</f>
        <v>0</v>
      </c>
      <c r="W27" s="221">
        <f>Мероприятия!AE147</f>
        <v>0</v>
      </c>
      <c r="X27" s="221">
        <f>Мероприятия!AF147</f>
        <v>0</v>
      </c>
      <c r="Y27" s="221">
        <f>Мероприятия!AG147</f>
        <v>0</v>
      </c>
      <c r="Z27" s="221">
        <f>Мероприятия!AH147</f>
        <v>0</v>
      </c>
      <c r="AA27" s="221">
        <f>Мероприятия!AI147</f>
        <v>0</v>
      </c>
      <c r="AB27" s="221">
        <f>Мероприятия!AJ147</f>
        <v>0</v>
      </c>
      <c r="AC27" s="221">
        <f>Мероприятия!AK147</f>
        <v>0</v>
      </c>
      <c r="AD27" s="221">
        <f>Мероприятия!AL147</f>
        <v>0</v>
      </c>
      <c r="AE27" s="221">
        <f>Мероприятия!AM147</f>
        <v>0</v>
      </c>
      <c r="AF27" s="221">
        <f>Мероприятия!AN147</f>
        <v>0</v>
      </c>
      <c r="AG27" s="221">
        <f>Мероприятия!AO147</f>
        <v>0</v>
      </c>
      <c r="AH27" s="160"/>
    </row>
    <row r="28" spans="1:34" ht="76.5">
      <c r="A28" s="185" t="s">
        <v>203</v>
      </c>
      <c r="B28" s="171">
        <v>9063</v>
      </c>
      <c r="C28" s="171" t="s">
        <v>76</v>
      </c>
      <c r="D28" s="253">
        <f t="shared" si="2"/>
        <v>0</v>
      </c>
      <c r="E28" s="253">
        <f t="shared" si="8"/>
        <v>0</v>
      </c>
      <c r="F28" s="253">
        <f t="shared" si="0"/>
        <v>0</v>
      </c>
      <c r="G28" s="221">
        <f>Мероприятия!G148</f>
        <v>0</v>
      </c>
      <c r="H28" s="221">
        <f>Мероприятия!H148</f>
        <v>0</v>
      </c>
      <c r="I28" s="221">
        <f>Мероприятия!M148</f>
        <v>0</v>
      </c>
      <c r="J28" s="221">
        <f>Мероприятия!N148</f>
        <v>0</v>
      </c>
      <c r="K28" s="221">
        <f>Мероприятия!O148</f>
        <v>0</v>
      </c>
      <c r="L28" s="221">
        <f>Мероприятия!P148</f>
        <v>0</v>
      </c>
      <c r="M28" s="221">
        <f>Мероприятия!Q148</f>
        <v>0</v>
      </c>
      <c r="N28" s="221">
        <f>Мероприятия!R148</f>
        <v>0</v>
      </c>
      <c r="O28" s="221">
        <f>Мероприятия!S148</f>
        <v>0</v>
      </c>
      <c r="P28" s="221">
        <f>Мероприятия!T148</f>
        <v>0</v>
      </c>
      <c r="Q28" s="253">
        <f t="shared" si="4"/>
        <v>0</v>
      </c>
      <c r="R28" s="253">
        <f t="shared" si="9"/>
        <v>0</v>
      </c>
      <c r="S28" s="253">
        <f t="shared" si="1"/>
        <v>0</v>
      </c>
      <c r="T28" s="221">
        <f>Мероприятия!X148</f>
        <v>0</v>
      </c>
      <c r="U28" s="221">
        <f>Мероприятия!Y148</f>
        <v>0</v>
      </c>
      <c r="V28" s="221">
        <f>Мероприятия!AD148</f>
        <v>0</v>
      </c>
      <c r="W28" s="221">
        <f>Мероприятия!AE148</f>
        <v>0</v>
      </c>
      <c r="X28" s="221">
        <f>Мероприятия!AF148</f>
        <v>0</v>
      </c>
      <c r="Y28" s="221">
        <f>Мероприятия!AG148</f>
        <v>0</v>
      </c>
      <c r="Z28" s="221">
        <f>Мероприятия!AH148</f>
        <v>0</v>
      </c>
      <c r="AA28" s="221">
        <f>Мероприятия!AI148</f>
        <v>0</v>
      </c>
      <c r="AB28" s="221">
        <f>Мероприятия!AJ148</f>
        <v>0</v>
      </c>
      <c r="AC28" s="221">
        <f>Мероприятия!AK148</f>
        <v>0</v>
      </c>
      <c r="AD28" s="221">
        <f>Мероприятия!AL148</f>
        <v>0</v>
      </c>
      <c r="AE28" s="221">
        <f>Мероприятия!AM148</f>
        <v>0</v>
      </c>
      <c r="AF28" s="221">
        <f>Мероприятия!AN148</f>
        <v>0</v>
      </c>
      <c r="AG28" s="221">
        <f>Мероприятия!AO148</f>
        <v>0</v>
      </c>
      <c r="AH28" s="160"/>
    </row>
    <row r="29" spans="1:34" ht="76.5">
      <c r="A29" s="185" t="s">
        <v>204</v>
      </c>
      <c r="B29" s="234">
        <v>9064</v>
      </c>
      <c r="C29" s="171" t="s">
        <v>76</v>
      </c>
      <c r="D29" s="253">
        <f t="shared" si="2"/>
        <v>0</v>
      </c>
      <c r="E29" s="253">
        <f t="shared" si="8"/>
        <v>0</v>
      </c>
      <c r="F29" s="253">
        <f t="shared" si="0"/>
        <v>0</v>
      </c>
      <c r="G29" s="221">
        <f>Мероприятия!G149</f>
        <v>0</v>
      </c>
      <c r="H29" s="221">
        <f>Мероприятия!H149</f>
        <v>0</v>
      </c>
      <c r="I29" s="221">
        <f>Мероприятия!M149</f>
        <v>0</v>
      </c>
      <c r="J29" s="221">
        <f>Мероприятия!N149</f>
        <v>0</v>
      </c>
      <c r="K29" s="221">
        <f>Мероприятия!O149</f>
        <v>0</v>
      </c>
      <c r="L29" s="221">
        <f>Мероприятия!P149</f>
        <v>0</v>
      </c>
      <c r="M29" s="221">
        <f>Мероприятия!Q149</f>
        <v>0</v>
      </c>
      <c r="N29" s="221">
        <f>Мероприятия!R149</f>
        <v>0</v>
      </c>
      <c r="O29" s="221">
        <f>Мероприятия!S149</f>
        <v>0</v>
      </c>
      <c r="P29" s="221">
        <f>Мероприятия!T149</f>
        <v>0</v>
      </c>
      <c r="Q29" s="253">
        <f t="shared" si="4"/>
        <v>0</v>
      </c>
      <c r="R29" s="253">
        <f t="shared" si="9"/>
        <v>0</v>
      </c>
      <c r="S29" s="253">
        <f t="shared" si="1"/>
        <v>0</v>
      </c>
      <c r="T29" s="221">
        <f>Мероприятия!X149</f>
        <v>0</v>
      </c>
      <c r="U29" s="221">
        <f>Мероприятия!Y149</f>
        <v>0</v>
      </c>
      <c r="V29" s="221">
        <f>Мероприятия!AD149</f>
        <v>0</v>
      </c>
      <c r="W29" s="221">
        <f>Мероприятия!AE149</f>
        <v>0</v>
      </c>
      <c r="X29" s="221">
        <f>Мероприятия!AF149</f>
        <v>0</v>
      </c>
      <c r="Y29" s="221">
        <f>Мероприятия!AG149</f>
        <v>0</v>
      </c>
      <c r="Z29" s="221">
        <f>Мероприятия!AH149</f>
        <v>0</v>
      </c>
      <c r="AA29" s="221">
        <f>Мероприятия!AI149</f>
        <v>0</v>
      </c>
      <c r="AB29" s="221">
        <f>Мероприятия!AJ149</f>
        <v>0</v>
      </c>
      <c r="AC29" s="221">
        <f>Мероприятия!AK149</f>
        <v>0</v>
      </c>
      <c r="AD29" s="221">
        <f>Мероприятия!AL149</f>
        <v>0</v>
      </c>
      <c r="AE29" s="221">
        <f>Мероприятия!AM149</f>
        <v>0</v>
      </c>
      <c r="AF29" s="221">
        <f>Мероприятия!AN149</f>
        <v>0</v>
      </c>
      <c r="AG29" s="221">
        <f>Мероприятия!AO149</f>
        <v>0</v>
      </c>
      <c r="AH29" s="160"/>
    </row>
    <row r="30" spans="1:34" ht="51">
      <c r="A30" s="185" t="s">
        <v>205</v>
      </c>
      <c r="B30" s="171">
        <v>9065</v>
      </c>
      <c r="C30" s="171" t="s">
        <v>76</v>
      </c>
      <c r="D30" s="253">
        <f t="shared" si="2"/>
        <v>0</v>
      </c>
      <c r="E30" s="253">
        <f t="shared" si="8"/>
        <v>0</v>
      </c>
      <c r="F30" s="253">
        <f t="shared" si="0"/>
        <v>0</v>
      </c>
      <c r="G30" s="221">
        <f>Мероприятия!G150</f>
        <v>0</v>
      </c>
      <c r="H30" s="221">
        <f>Мероприятия!H150</f>
        <v>0</v>
      </c>
      <c r="I30" s="221">
        <f>Мероприятия!M150</f>
        <v>0</v>
      </c>
      <c r="J30" s="221">
        <f>Мероприятия!N150</f>
        <v>0</v>
      </c>
      <c r="K30" s="221">
        <f>Мероприятия!O150</f>
        <v>0</v>
      </c>
      <c r="L30" s="221">
        <f>Мероприятия!P150</f>
        <v>0</v>
      </c>
      <c r="M30" s="221">
        <f>Мероприятия!Q150</f>
        <v>0</v>
      </c>
      <c r="N30" s="221">
        <f>Мероприятия!R150</f>
        <v>0</v>
      </c>
      <c r="O30" s="221">
        <f>Мероприятия!S150</f>
        <v>0</v>
      </c>
      <c r="P30" s="221">
        <f>Мероприятия!T150</f>
        <v>0</v>
      </c>
      <c r="Q30" s="253">
        <f t="shared" si="4"/>
        <v>0</v>
      </c>
      <c r="R30" s="253">
        <f t="shared" si="9"/>
        <v>0</v>
      </c>
      <c r="S30" s="253">
        <f t="shared" si="1"/>
        <v>0</v>
      </c>
      <c r="T30" s="221">
        <f>Мероприятия!X150</f>
        <v>0</v>
      </c>
      <c r="U30" s="221">
        <f>Мероприятия!Y150</f>
        <v>0</v>
      </c>
      <c r="V30" s="221">
        <f>Мероприятия!AD150</f>
        <v>0</v>
      </c>
      <c r="W30" s="221">
        <f>Мероприятия!AE150</f>
        <v>0</v>
      </c>
      <c r="X30" s="221">
        <f>Мероприятия!AF150</f>
        <v>0</v>
      </c>
      <c r="Y30" s="221">
        <f>Мероприятия!AG150</f>
        <v>0</v>
      </c>
      <c r="Z30" s="221">
        <f>Мероприятия!AH150</f>
        <v>0</v>
      </c>
      <c r="AA30" s="221">
        <f>Мероприятия!AI150</f>
        <v>0</v>
      </c>
      <c r="AB30" s="221">
        <f>Мероприятия!AJ150</f>
        <v>0</v>
      </c>
      <c r="AC30" s="221">
        <f>Мероприятия!AK150</f>
        <v>0</v>
      </c>
      <c r="AD30" s="221">
        <f>Мероприятия!AL150</f>
        <v>0</v>
      </c>
      <c r="AE30" s="221">
        <f>Мероприятия!AM150</f>
        <v>0</v>
      </c>
      <c r="AF30" s="221">
        <f>Мероприятия!AN150</f>
        <v>0</v>
      </c>
      <c r="AG30" s="221">
        <f>Мероприятия!AO150</f>
        <v>0</v>
      </c>
      <c r="AH30" s="160"/>
    </row>
    <row r="31" spans="1:34" ht="51">
      <c r="A31" s="185" t="s">
        <v>206</v>
      </c>
      <c r="B31" s="234">
        <v>9066</v>
      </c>
      <c r="C31" s="234" t="s">
        <v>76</v>
      </c>
      <c r="D31" s="253">
        <f t="shared" si="2"/>
        <v>0</v>
      </c>
      <c r="E31" s="253">
        <f t="shared" si="8"/>
        <v>0</v>
      </c>
      <c r="F31" s="253">
        <f t="shared" si="0"/>
        <v>0</v>
      </c>
      <c r="G31" s="221">
        <f>Мероприятия!G151</f>
        <v>0</v>
      </c>
      <c r="H31" s="221">
        <f>Мероприятия!H151</f>
        <v>0</v>
      </c>
      <c r="I31" s="221">
        <f>Мероприятия!M151</f>
        <v>0</v>
      </c>
      <c r="J31" s="221">
        <f>Мероприятия!N151</f>
        <v>0</v>
      </c>
      <c r="K31" s="221">
        <f>Мероприятия!O151</f>
        <v>0</v>
      </c>
      <c r="L31" s="221">
        <f>Мероприятия!P151</f>
        <v>0</v>
      </c>
      <c r="M31" s="221">
        <f>Мероприятия!Q151</f>
        <v>0</v>
      </c>
      <c r="N31" s="221">
        <f>Мероприятия!R151</f>
        <v>0</v>
      </c>
      <c r="O31" s="221">
        <f>Мероприятия!S151</f>
        <v>0</v>
      </c>
      <c r="P31" s="221">
        <f>Мероприятия!T151</f>
        <v>0</v>
      </c>
      <c r="Q31" s="253">
        <f t="shared" si="4"/>
        <v>0</v>
      </c>
      <c r="R31" s="253">
        <f t="shared" si="9"/>
        <v>0</v>
      </c>
      <c r="S31" s="253">
        <f t="shared" si="1"/>
        <v>0</v>
      </c>
      <c r="T31" s="221">
        <f>Мероприятия!X151</f>
        <v>0</v>
      </c>
      <c r="U31" s="221">
        <f>Мероприятия!Y151</f>
        <v>0</v>
      </c>
      <c r="V31" s="221">
        <f>Мероприятия!AD151</f>
        <v>0</v>
      </c>
      <c r="W31" s="221">
        <f>Мероприятия!AE151</f>
        <v>0</v>
      </c>
      <c r="X31" s="221">
        <f>Мероприятия!AF151</f>
        <v>0</v>
      </c>
      <c r="Y31" s="221">
        <f>Мероприятия!AG151</f>
        <v>0</v>
      </c>
      <c r="Z31" s="221">
        <f>Мероприятия!AH151</f>
        <v>0</v>
      </c>
      <c r="AA31" s="221">
        <f>Мероприятия!AI151</f>
        <v>0</v>
      </c>
      <c r="AB31" s="221">
        <f>Мероприятия!AJ151</f>
        <v>0</v>
      </c>
      <c r="AC31" s="221">
        <f>Мероприятия!AK151</f>
        <v>0</v>
      </c>
      <c r="AD31" s="221">
        <f>Мероприятия!AL151</f>
        <v>0</v>
      </c>
      <c r="AE31" s="221">
        <f>Мероприятия!AM151</f>
        <v>0</v>
      </c>
      <c r="AF31" s="221">
        <f>Мероприятия!AN151</f>
        <v>0</v>
      </c>
      <c r="AG31" s="221">
        <f>Мероприятия!AO151</f>
        <v>0</v>
      </c>
      <c r="AH31" s="160"/>
    </row>
    <row r="32" spans="1:34" ht="76.5">
      <c r="A32" s="185" t="s">
        <v>207</v>
      </c>
      <c r="B32" s="171">
        <v>9067</v>
      </c>
      <c r="C32" s="234" t="s">
        <v>76</v>
      </c>
      <c r="D32" s="253">
        <f t="shared" si="2"/>
        <v>0</v>
      </c>
      <c r="E32" s="253">
        <f t="shared" si="8"/>
        <v>0</v>
      </c>
      <c r="F32" s="253">
        <f t="shared" si="0"/>
        <v>0</v>
      </c>
      <c r="G32" s="221">
        <f>Мероприятия!G152</f>
        <v>0</v>
      </c>
      <c r="H32" s="221">
        <f>Мероприятия!H152</f>
        <v>0</v>
      </c>
      <c r="I32" s="221">
        <f>Мероприятия!M152</f>
        <v>0</v>
      </c>
      <c r="J32" s="221">
        <f>Мероприятия!N152</f>
        <v>0</v>
      </c>
      <c r="K32" s="221">
        <f>Мероприятия!O152</f>
        <v>0</v>
      </c>
      <c r="L32" s="221">
        <f>Мероприятия!P152</f>
        <v>0</v>
      </c>
      <c r="M32" s="221">
        <f>Мероприятия!Q152</f>
        <v>0</v>
      </c>
      <c r="N32" s="221">
        <f>Мероприятия!R152</f>
        <v>0</v>
      </c>
      <c r="O32" s="221">
        <f>Мероприятия!S152</f>
        <v>0</v>
      </c>
      <c r="P32" s="221">
        <f>Мероприятия!T152</f>
        <v>0</v>
      </c>
      <c r="Q32" s="253">
        <f t="shared" si="4"/>
        <v>0</v>
      </c>
      <c r="R32" s="253">
        <f t="shared" si="9"/>
        <v>0</v>
      </c>
      <c r="S32" s="253">
        <f t="shared" si="1"/>
        <v>0</v>
      </c>
      <c r="T32" s="221">
        <f>Мероприятия!X152</f>
        <v>0</v>
      </c>
      <c r="U32" s="221">
        <f>Мероприятия!Y152</f>
        <v>0</v>
      </c>
      <c r="V32" s="221">
        <f>Мероприятия!AD152</f>
        <v>0</v>
      </c>
      <c r="W32" s="221">
        <f>Мероприятия!AE152</f>
        <v>0</v>
      </c>
      <c r="X32" s="221">
        <f>Мероприятия!AF152</f>
        <v>0</v>
      </c>
      <c r="Y32" s="221">
        <f>Мероприятия!AG152</f>
        <v>0</v>
      </c>
      <c r="Z32" s="221">
        <f>Мероприятия!AH152</f>
        <v>0</v>
      </c>
      <c r="AA32" s="221">
        <f>Мероприятия!AI152</f>
        <v>0</v>
      </c>
      <c r="AB32" s="221">
        <f>Мероприятия!AJ152</f>
        <v>0</v>
      </c>
      <c r="AC32" s="221">
        <f>Мероприятия!AK152</f>
        <v>0</v>
      </c>
      <c r="AD32" s="221">
        <f>Мероприятия!AL152</f>
        <v>0</v>
      </c>
      <c r="AE32" s="221">
        <f>Мероприятия!AM152</f>
        <v>0</v>
      </c>
      <c r="AF32" s="221">
        <f>Мероприятия!AN152</f>
        <v>0</v>
      </c>
      <c r="AG32" s="221">
        <f>Мероприятия!AO152</f>
        <v>0</v>
      </c>
      <c r="AH32" s="160"/>
    </row>
    <row r="33" spans="1:34" ht="25.5">
      <c r="A33" s="211" t="s">
        <v>242</v>
      </c>
      <c r="B33" s="161">
        <v>9070</v>
      </c>
      <c r="C33" s="161" t="s">
        <v>76</v>
      </c>
      <c r="D33" s="173">
        <f t="shared" si="2"/>
        <v>0</v>
      </c>
      <c r="E33" s="173">
        <f t="shared" si="8"/>
        <v>0</v>
      </c>
      <c r="F33" s="173">
        <f t="shared" si="0"/>
        <v>0</v>
      </c>
      <c r="G33" s="194">
        <f aca="true" t="shared" si="12" ref="G33:P33">SUM(G34:G37)</f>
        <v>0</v>
      </c>
      <c r="H33" s="194">
        <f t="shared" si="12"/>
        <v>0</v>
      </c>
      <c r="I33" s="194">
        <f t="shared" si="12"/>
        <v>0</v>
      </c>
      <c r="J33" s="194">
        <f t="shared" si="12"/>
        <v>0</v>
      </c>
      <c r="K33" s="194">
        <f t="shared" si="12"/>
        <v>0</v>
      </c>
      <c r="L33" s="194">
        <f t="shared" si="12"/>
        <v>0</v>
      </c>
      <c r="M33" s="194">
        <f t="shared" si="12"/>
        <v>0</v>
      </c>
      <c r="N33" s="194">
        <f t="shared" si="12"/>
        <v>0</v>
      </c>
      <c r="O33" s="194">
        <f t="shared" si="12"/>
        <v>0</v>
      </c>
      <c r="P33" s="194">
        <f t="shared" si="12"/>
        <v>0</v>
      </c>
      <c r="Q33" s="173">
        <f t="shared" si="4"/>
        <v>0</v>
      </c>
      <c r="R33" s="173">
        <f t="shared" si="9"/>
        <v>0</v>
      </c>
      <c r="S33" s="173">
        <f t="shared" si="1"/>
        <v>0</v>
      </c>
      <c r="T33" s="194">
        <f aca="true" t="shared" si="13" ref="T33:AG33">SUM(T34:T37)</f>
        <v>0</v>
      </c>
      <c r="U33" s="194">
        <f t="shared" si="13"/>
        <v>0</v>
      </c>
      <c r="V33" s="194">
        <f t="shared" si="13"/>
        <v>0</v>
      </c>
      <c r="W33" s="194">
        <f t="shared" si="13"/>
        <v>0</v>
      </c>
      <c r="X33" s="194">
        <f t="shared" si="13"/>
        <v>0</v>
      </c>
      <c r="Y33" s="194">
        <f t="shared" si="13"/>
        <v>0</v>
      </c>
      <c r="Z33" s="194">
        <f t="shared" si="13"/>
        <v>0</v>
      </c>
      <c r="AA33" s="194">
        <f t="shared" si="13"/>
        <v>0</v>
      </c>
      <c r="AB33" s="194">
        <f t="shared" si="13"/>
        <v>0</v>
      </c>
      <c r="AC33" s="194">
        <f t="shared" si="13"/>
        <v>0</v>
      </c>
      <c r="AD33" s="194">
        <f t="shared" si="13"/>
        <v>0</v>
      </c>
      <c r="AE33" s="194">
        <f t="shared" si="13"/>
        <v>0</v>
      </c>
      <c r="AF33" s="194">
        <f t="shared" si="13"/>
        <v>0</v>
      </c>
      <c r="AG33" s="194">
        <f t="shared" si="13"/>
        <v>0</v>
      </c>
      <c r="AH33" s="160"/>
    </row>
    <row r="34" spans="1:34" ht="51">
      <c r="A34" s="185" t="s">
        <v>243</v>
      </c>
      <c r="B34" s="171">
        <v>9071</v>
      </c>
      <c r="C34" s="234" t="s">
        <v>76</v>
      </c>
      <c r="D34" s="253">
        <f t="shared" si="2"/>
        <v>0</v>
      </c>
      <c r="E34" s="253">
        <f t="shared" si="8"/>
        <v>0</v>
      </c>
      <c r="F34" s="253">
        <f t="shared" si="0"/>
        <v>0</v>
      </c>
      <c r="G34" s="221">
        <f>Мероприятия!G154</f>
        <v>0</v>
      </c>
      <c r="H34" s="221">
        <f>Мероприятия!H154</f>
        <v>0</v>
      </c>
      <c r="I34" s="221">
        <f>Мероприятия!M154</f>
        <v>0</v>
      </c>
      <c r="J34" s="221">
        <f>Мероприятия!N154</f>
        <v>0</v>
      </c>
      <c r="K34" s="221">
        <f>Мероприятия!O154</f>
        <v>0</v>
      </c>
      <c r="L34" s="221">
        <f>Мероприятия!P154</f>
        <v>0</v>
      </c>
      <c r="M34" s="221">
        <f>Мероприятия!Q154</f>
        <v>0</v>
      </c>
      <c r="N34" s="221">
        <f>Мероприятия!R154</f>
        <v>0</v>
      </c>
      <c r="O34" s="221">
        <f>Мероприятия!S154</f>
        <v>0</v>
      </c>
      <c r="P34" s="221">
        <f>Мероприятия!T154</f>
        <v>0</v>
      </c>
      <c r="Q34" s="253">
        <f t="shared" si="4"/>
        <v>0</v>
      </c>
      <c r="R34" s="253">
        <f t="shared" si="9"/>
        <v>0</v>
      </c>
      <c r="S34" s="253">
        <f t="shared" si="1"/>
        <v>0</v>
      </c>
      <c r="T34" s="221">
        <f>Мероприятия!X154</f>
        <v>0</v>
      </c>
      <c r="U34" s="221">
        <f>Мероприятия!Y154</f>
        <v>0</v>
      </c>
      <c r="V34" s="221">
        <f>Мероприятия!AD154</f>
        <v>0</v>
      </c>
      <c r="W34" s="221">
        <f>Мероприятия!AE154</f>
        <v>0</v>
      </c>
      <c r="X34" s="221">
        <f>Мероприятия!AF154</f>
        <v>0</v>
      </c>
      <c r="Y34" s="221">
        <f>Мероприятия!AG154</f>
        <v>0</v>
      </c>
      <c r="Z34" s="221">
        <f>Мероприятия!AH154</f>
        <v>0</v>
      </c>
      <c r="AA34" s="221">
        <f>Мероприятия!AI154</f>
        <v>0</v>
      </c>
      <c r="AB34" s="221">
        <f>Мероприятия!AJ154</f>
        <v>0</v>
      </c>
      <c r="AC34" s="221">
        <f>Мероприятия!AK154</f>
        <v>0</v>
      </c>
      <c r="AD34" s="221">
        <f>Мероприятия!AL154</f>
        <v>0</v>
      </c>
      <c r="AE34" s="221">
        <f>Мероприятия!AM154</f>
        <v>0</v>
      </c>
      <c r="AF34" s="221">
        <f>Мероприятия!AN154</f>
        <v>0</v>
      </c>
      <c r="AG34" s="221">
        <f>Мероприятия!AO154</f>
        <v>0</v>
      </c>
      <c r="AH34" s="160"/>
    </row>
    <row r="35" spans="1:34" ht="51">
      <c r="A35" s="185" t="s">
        <v>208</v>
      </c>
      <c r="B35" s="171">
        <v>9072</v>
      </c>
      <c r="C35" s="234" t="s">
        <v>76</v>
      </c>
      <c r="D35" s="253">
        <f t="shared" si="2"/>
        <v>0</v>
      </c>
      <c r="E35" s="253">
        <f t="shared" si="8"/>
        <v>0</v>
      </c>
      <c r="F35" s="253">
        <f t="shared" si="0"/>
        <v>0</v>
      </c>
      <c r="G35" s="221">
        <f>Мероприятия!G155</f>
        <v>0</v>
      </c>
      <c r="H35" s="221">
        <f>Мероприятия!H155</f>
        <v>0</v>
      </c>
      <c r="I35" s="221">
        <f>Мероприятия!M155</f>
        <v>0</v>
      </c>
      <c r="J35" s="221">
        <f>Мероприятия!N155</f>
        <v>0</v>
      </c>
      <c r="K35" s="221">
        <f>Мероприятия!O155</f>
        <v>0</v>
      </c>
      <c r="L35" s="221">
        <f>Мероприятия!P155</f>
        <v>0</v>
      </c>
      <c r="M35" s="221">
        <f>Мероприятия!Q155</f>
        <v>0</v>
      </c>
      <c r="N35" s="221">
        <f>Мероприятия!R155</f>
        <v>0</v>
      </c>
      <c r="O35" s="221">
        <f>Мероприятия!S155</f>
        <v>0</v>
      </c>
      <c r="P35" s="221">
        <f>Мероприятия!T155</f>
        <v>0</v>
      </c>
      <c r="Q35" s="253">
        <f t="shared" si="4"/>
        <v>0</v>
      </c>
      <c r="R35" s="253">
        <f t="shared" si="9"/>
        <v>0</v>
      </c>
      <c r="S35" s="253">
        <f t="shared" si="1"/>
        <v>0</v>
      </c>
      <c r="T35" s="221">
        <f>Мероприятия!X155</f>
        <v>0</v>
      </c>
      <c r="U35" s="221">
        <f>Мероприятия!Y155</f>
        <v>0</v>
      </c>
      <c r="V35" s="221">
        <f>Мероприятия!AD155</f>
        <v>0</v>
      </c>
      <c r="W35" s="221">
        <f>Мероприятия!AE155</f>
        <v>0</v>
      </c>
      <c r="X35" s="221">
        <f>Мероприятия!AF155</f>
        <v>0</v>
      </c>
      <c r="Y35" s="221">
        <f>Мероприятия!AG155</f>
        <v>0</v>
      </c>
      <c r="Z35" s="221">
        <f>Мероприятия!AH155</f>
        <v>0</v>
      </c>
      <c r="AA35" s="221">
        <f>Мероприятия!AI155</f>
        <v>0</v>
      </c>
      <c r="AB35" s="221">
        <f>Мероприятия!AJ155</f>
        <v>0</v>
      </c>
      <c r="AC35" s="221">
        <f>Мероприятия!AK155</f>
        <v>0</v>
      </c>
      <c r="AD35" s="221">
        <f>Мероприятия!AL155</f>
        <v>0</v>
      </c>
      <c r="AE35" s="221">
        <f>Мероприятия!AM155</f>
        <v>0</v>
      </c>
      <c r="AF35" s="221">
        <f>Мероприятия!AN155</f>
        <v>0</v>
      </c>
      <c r="AG35" s="221">
        <f>Мероприятия!AO155</f>
        <v>0</v>
      </c>
      <c r="AH35" s="160"/>
    </row>
    <row r="36" spans="1:34" ht="38.25">
      <c r="A36" s="185" t="s">
        <v>209</v>
      </c>
      <c r="B36" s="171">
        <v>9073</v>
      </c>
      <c r="C36" s="234" t="s">
        <v>76</v>
      </c>
      <c r="D36" s="253">
        <f t="shared" si="2"/>
        <v>0</v>
      </c>
      <c r="E36" s="253">
        <f t="shared" si="8"/>
        <v>0</v>
      </c>
      <c r="F36" s="253">
        <f t="shared" si="0"/>
        <v>0</v>
      </c>
      <c r="G36" s="221">
        <f>Мероприятия!G156</f>
        <v>0</v>
      </c>
      <c r="H36" s="221">
        <f>Мероприятия!H156</f>
        <v>0</v>
      </c>
      <c r="I36" s="221">
        <f>Мероприятия!M156</f>
        <v>0</v>
      </c>
      <c r="J36" s="221">
        <f>Мероприятия!N156</f>
        <v>0</v>
      </c>
      <c r="K36" s="221">
        <f>Мероприятия!O156</f>
        <v>0</v>
      </c>
      <c r="L36" s="221">
        <f>Мероприятия!P156</f>
        <v>0</v>
      </c>
      <c r="M36" s="221">
        <f>Мероприятия!Q156</f>
        <v>0</v>
      </c>
      <c r="N36" s="221">
        <f>Мероприятия!R156</f>
        <v>0</v>
      </c>
      <c r="O36" s="221">
        <f>Мероприятия!S156</f>
        <v>0</v>
      </c>
      <c r="P36" s="221">
        <f>Мероприятия!T156</f>
        <v>0</v>
      </c>
      <c r="Q36" s="253">
        <f t="shared" si="4"/>
        <v>0</v>
      </c>
      <c r="R36" s="253">
        <f t="shared" si="9"/>
        <v>0</v>
      </c>
      <c r="S36" s="253">
        <f t="shared" si="1"/>
        <v>0</v>
      </c>
      <c r="T36" s="221">
        <f>Мероприятия!X156</f>
        <v>0</v>
      </c>
      <c r="U36" s="221">
        <f>Мероприятия!Y156</f>
        <v>0</v>
      </c>
      <c r="V36" s="221">
        <f>Мероприятия!AD156</f>
        <v>0</v>
      </c>
      <c r="W36" s="221">
        <f>Мероприятия!AE156</f>
        <v>0</v>
      </c>
      <c r="X36" s="221">
        <f>Мероприятия!AF156</f>
        <v>0</v>
      </c>
      <c r="Y36" s="221">
        <f>Мероприятия!AG156</f>
        <v>0</v>
      </c>
      <c r="Z36" s="221">
        <f>Мероприятия!AH156</f>
        <v>0</v>
      </c>
      <c r="AA36" s="221">
        <f>Мероприятия!AI156</f>
        <v>0</v>
      </c>
      <c r="AB36" s="221">
        <f>Мероприятия!AJ156</f>
        <v>0</v>
      </c>
      <c r="AC36" s="221">
        <f>Мероприятия!AK156</f>
        <v>0</v>
      </c>
      <c r="AD36" s="221">
        <f>Мероприятия!AL156</f>
        <v>0</v>
      </c>
      <c r="AE36" s="221">
        <f>Мероприятия!AM156</f>
        <v>0</v>
      </c>
      <c r="AF36" s="221">
        <f>Мероприятия!AN156</f>
        <v>0</v>
      </c>
      <c r="AG36" s="221">
        <f>Мероприятия!AO156</f>
        <v>0</v>
      </c>
      <c r="AH36" s="160"/>
    </row>
    <row r="37" spans="1:34" ht="51">
      <c r="A37" s="185" t="s">
        <v>210</v>
      </c>
      <c r="B37" s="171">
        <v>9074</v>
      </c>
      <c r="C37" s="234" t="s">
        <v>76</v>
      </c>
      <c r="D37" s="253">
        <f t="shared" si="2"/>
        <v>0</v>
      </c>
      <c r="E37" s="253">
        <f t="shared" si="8"/>
        <v>0</v>
      </c>
      <c r="F37" s="253">
        <f t="shared" si="0"/>
        <v>0</v>
      </c>
      <c r="G37" s="221">
        <f>Мероприятия!G157</f>
        <v>0</v>
      </c>
      <c r="H37" s="221">
        <f>Мероприятия!H157</f>
        <v>0</v>
      </c>
      <c r="I37" s="221">
        <f>Мероприятия!M157</f>
        <v>0</v>
      </c>
      <c r="J37" s="221">
        <f>Мероприятия!N157</f>
        <v>0</v>
      </c>
      <c r="K37" s="221">
        <f>Мероприятия!O157</f>
        <v>0</v>
      </c>
      <c r="L37" s="221">
        <f>Мероприятия!P157</f>
        <v>0</v>
      </c>
      <c r="M37" s="221">
        <f>Мероприятия!Q157</f>
        <v>0</v>
      </c>
      <c r="N37" s="221">
        <f>Мероприятия!R157</f>
        <v>0</v>
      </c>
      <c r="O37" s="221">
        <f>Мероприятия!S157</f>
        <v>0</v>
      </c>
      <c r="P37" s="221">
        <f>Мероприятия!T157</f>
        <v>0</v>
      </c>
      <c r="Q37" s="253">
        <f t="shared" si="4"/>
        <v>0</v>
      </c>
      <c r="R37" s="253">
        <f t="shared" si="9"/>
        <v>0</v>
      </c>
      <c r="S37" s="253">
        <f t="shared" si="1"/>
        <v>0</v>
      </c>
      <c r="T37" s="221">
        <f>Мероприятия!X157</f>
        <v>0</v>
      </c>
      <c r="U37" s="221">
        <f>Мероприятия!Y157</f>
        <v>0</v>
      </c>
      <c r="V37" s="221">
        <f>Мероприятия!AD157</f>
        <v>0</v>
      </c>
      <c r="W37" s="221">
        <f>Мероприятия!AE157</f>
        <v>0</v>
      </c>
      <c r="X37" s="221">
        <f>Мероприятия!AF157</f>
        <v>0</v>
      </c>
      <c r="Y37" s="221">
        <f>Мероприятия!AG157</f>
        <v>0</v>
      </c>
      <c r="Z37" s="221">
        <f>Мероприятия!AH157</f>
        <v>0</v>
      </c>
      <c r="AA37" s="221">
        <f>Мероприятия!AI157</f>
        <v>0</v>
      </c>
      <c r="AB37" s="221">
        <f>Мероприятия!AJ157</f>
        <v>0</v>
      </c>
      <c r="AC37" s="221">
        <f>Мероприятия!AK157</f>
        <v>0</v>
      </c>
      <c r="AD37" s="221">
        <f>Мероприятия!AL157</f>
        <v>0</v>
      </c>
      <c r="AE37" s="221">
        <f>Мероприятия!AM157</f>
        <v>0</v>
      </c>
      <c r="AF37" s="221">
        <f>Мероприятия!AN157</f>
        <v>0</v>
      </c>
      <c r="AG37" s="221">
        <f>Мероприятия!AO157</f>
        <v>0</v>
      </c>
      <c r="AH37" s="160"/>
    </row>
    <row r="38" spans="1:34" ht="25.5">
      <c r="A38" s="184" t="s">
        <v>248</v>
      </c>
      <c r="B38" s="186">
        <v>9080</v>
      </c>
      <c r="C38" s="161" t="s">
        <v>76</v>
      </c>
      <c r="D38" s="173">
        <f t="shared" si="2"/>
        <v>0</v>
      </c>
      <c r="E38" s="173">
        <f t="shared" si="8"/>
        <v>0</v>
      </c>
      <c r="F38" s="173">
        <f t="shared" si="0"/>
        <v>0</v>
      </c>
      <c r="G38" s="194">
        <f aca="true" t="shared" si="14" ref="G38:P38">SUM(G39:G42)</f>
        <v>0</v>
      </c>
      <c r="H38" s="194">
        <f t="shared" si="14"/>
        <v>0</v>
      </c>
      <c r="I38" s="194">
        <f t="shared" si="14"/>
        <v>0</v>
      </c>
      <c r="J38" s="194">
        <f t="shared" si="14"/>
        <v>0</v>
      </c>
      <c r="K38" s="194">
        <f t="shared" si="14"/>
        <v>0</v>
      </c>
      <c r="L38" s="194">
        <f t="shared" si="14"/>
        <v>0</v>
      </c>
      <c r="M38" s="194">
        <f t="shared" si="14"/>
        <v>0</v>
      </c>
      <c r="N38" s="194">
        <f t="shared" si="14"/>
        <v>0</v>
      </c>
      <c r="O38" s="194">
        <f t="shared" si="14"/>
        <v>0</v>
      </c>
      <c r="P38" s="194">
        <f t="shared" si="14"/>
        <v>0</v>
      </c>
      <c r="Q38" s="173">
        <f t="shared" si="4"/>
        <v>0</v>
      </c>
      <c r="R38" s="173">
        <f t="shared" si="9"/>
        <v>0</v>
      </c>
      <c r="S38" s="173">
        <f t="shared" si="1"/>
        <v>0</v>
      </c>
      <c r="T38" s="194">
        <f aca="true" t="shared" si="15" ref="T38:AG38">SUM(T39:T42)</f>
        <v>0</v>
      </c>
      <c r="U38" s="194">
        <f t="shared" si="15"/>
        <v>0</v>
      </c>
      <c r="V38" s="194">
        <f t="shared" si="15"/>
        <v>0</v>
      </c>
      <c r="W38" s="194">
        <f t="shared" si="15"/>
        <v>0</v>
      </c>
      <c r="X38" s="194">
        <f t="shared" si="15"/>
        <v>0</v>
      </c>
      <c r="Y38" s="194">
        <f t="shared" si="15"/>
        <v>0</v>
      </c>
      <c r="Z38" s="194">
        <f t="shared" si="15"/>
        <v>0</v>
      </c>
      <c r="AA38" s="194">
        <f t="shared" si="15"/>
        <v>0</v>
      </c>
      <c r="AB38" s="194">
        <f t="shared" si="15"/>
        <v>0</v>
      </c>
      <c r="AC38" s="194">
        <f t="shared" si="15"/>
        <v>0</v>
      </c>
      <c r="AD38" s="194">
        <f t="shared" si="15"/>
        <v>0</v>
      </c>
      <c r="AE38" s="194">
        <f t="shared" si="15"/>
        <v>0</v>
      </c>
      <c r="AF38" s="194">
        <f t="shared" si="15"/>
        <v>0</v>
      </c>
      <c r="AG38" s="194">
        <f t="shared" si="15"/>
        <v>0</v>
      </c>
      <c r="AH38" s="160"/>
    </row>
    <row r="39" spans="1:34" ht="51">
      <c r="A39" s="178" t="s">
        <v>241</v>
      </c>
      <c r="B39" s="234">
        <v>9081</v>
      </c>
      <c r="C39" s="234" t="s">
        <v>76</v>
      </c>
      <c r="D39" s="253">
        <f t="shared" si="2"/>
        <v>0</v>
      </c>
      <c r="E39" s="253">
        <f t="shared" si="8"/>
        <v>0</v>
      </c>
      <c r="F39" s="253">
        <f t="shared" si="0"/>
        <v>0</v>
      </c>
      <c r="G39" s="221">
        <f>Мероприятия!G159</f>
        <v>0</v>
      </c>
      <c r="H39" s="221">
        <f>Мероприятия!H159</f>
        <v>0</v>
      </c>
      <c r="I39" s="221">
        <f>Мероприятия!M159</f>
        <v>0</v>
      </c>
      <c r="J39" s="221">
        <f>Мероприятия!N159</f>
        <v>0</v>
      </c>
      <c r="K39" s="221">
        <f>Мероприятия!O159</f>
        <v>0</v>
      </c>
      <c r="L39" s="221">
        <f>Мероприятия!P159</f>
        <v>0</v>
      </c>
      <c r="M39" s="221">
        <f>Мероприятия!Q159</f>
        <v>0</v>
      </c>
      <c r="N39" s="221">
        <f>Мероприятия!R159</f>
        <v>0</v>
      </c>
      <c r="O39" s="221">
        <f>Мероприятия!S159</f>
        <v>0</v>
      </c>
      <c r="P39" s="221">
        <f>Мероприятия!T159</f>
        <v>0</v>
      </c>
      <c r="Q39" s="253">
        <f t="shared" si="4"/>
        <v>0</v>
      </c>
      <c r="R39" s="253">
        <f t="shared" si="9"/>
        <v>0</v>
      </c>
      <c r="S39" s="253">
        <f t="shared" si="1"/>
        <v>0</v>
      </c>
      <c r="T39" s="221">
        <f>Мероприятия!X159</f>
        <v>0</v>
      </c>
      <c r="U39" s="221">
        <f>Мероприятия!Y159</f>
        <v>0</v>
      </c>
      <c r="V39" s="221">
        <f>Мероприятия!AD159</f>
        <v>0</v>
      </c>
      <c r="W39" s="221">
        <f>Мероприятия!AE159</f>
        <v>0</v>
      </c>
      <c r="X39" s="221">
        <f>Мероприятия!AF159</f>
        <v>0</v>
      </c>
      <c r="Y39" s="221">
        <f>Мероприятия!AG159</f>
        <v>0</v>
      </c>
      <c r="Z39" s="221">
        <f>Мероприятия!AH159</f>
        <v>0</v>
      </c>
      <c r="AA39" s="221">
        <f>Мероприятия!AI159</f>
        <v>0</v>
      </c>
      <c r="AB39" s="221">
        <f>Мероприятия!AJ159</f>
        <v>0</v>
      </c>
      <c r="AC39" s="221">
        <f>Мероприятия!AK159</f>
        <v>0</v>
      </c>
      <c r="AD39" s="221">
        <f>Мероприятия!AL159</f>
        <v>0</v>
      </c>
      <c r="AE39" s="221">
        <f>Мероприятия!AM159</f>
        <v>0</v>
      </c>
      <c r="AF39" s="221">
        <f>Мероприятия!AN159</f>
        <v>0</v>
      </c>
      <c r="AG39" s="221">
        <f>Мероприятия!AO159</f>
        <v>0</v>
      </c>
      <c r="AH39" s="160"/>
    </row>
    <row r="40" spans="1:34" ht="51">
      <c r="A40" s="178" t="s">
        <v>211</v>
      </c>
      <c r="B40" s="234">
        <v>9082</v>
      </c>
      <c r="C40" s="234" t="s">
        <v>76</v>
      </c>
      <c r="D40" s="253">
        <f t="shared" si="2"/>
        <v>0</v>
      </c>
      <c r="E40" s="253">
        <f>IF(D40&lt;&gt;0,F40/D40*1000,0)</f>
        <v>0</v>
      </c>
      <c r="F40" s="253">
        <f t="shared" si="0"/>
        <v>0</v>
      </c>
      <c r="G40" s="221">
        <f>Мероприятия!G160</f>
        <v>0</v>
      </c>
      <c r="H40" s="221">
        <f>Мероприятия!H160</f>
        <v>0</v>
      </c>
      <c r="I40" s="221">
        <f>Мероприятия!M160</f>
        <v>0</v>
      </c>
      <c r="J40" s="221">
        <f>Мероприятия!N160</f>
        <v>0</v>
      </c>
      <c r="K40" s="221">
        <f>Мероприятия!O160</f>
        <v>0</v>
      </c>
      <c r="L40" s="221">
        <f>Мероприятия!P160</f>
        <v>0</v>
      </c>
      <c r="M40" s="221">
        <f>Мероприятия!Q160</f>
        <v>0</v>
      </c>
      <c r="N40" s="221">
        <f>Мероприятия!R160</f>
        <v>0</v>
      </c>
      <c r="O40" s="221">
        <f>Мероприятия!S160</f>
        <v>0</v>
      </c>
      <c r="P40" s="221">
        <f>Мероприятия!T160</f>
        <v>0</v>
      </c>
      <c r="Q40" s="253">
        <f t="shared" si="4"/>
        <v>0</v>
      </c>
      <c r="R40" s="253">
        <f>IF(Q40&lt;&gt;0,S40/Q40*1000,0)</f>
        <v>0</v>
      </c>
      <c r="S40" s="253">
        <f t="shared" si="1"/>
        <v>0</v>
      </c>
      <c r="T40" s="221">
        <f>Мероприятия!X160</f>
        <v>0</v>
      </c>
      <c r="U40" s="221">
        <f>Мероприятия!Y160</f>
        <v>0</v>
      </c>
      <c r="V40" s="221">
        <f>Мероприятия!AD160</f>
        <v>0</v>
      </c>
      <c r="W40" s="221">
        <f>Мероприятия!AE160</f>
        <v>0</v>
      </c>
      <c r="X40" s="221">
        <f>Мероприятия!AF160</f>
        <v>0</v>
      </c>
      <c r="Y40" s="221">
        <f>Мероприятия!AG160</f>
        <v>0</v>
      </c>
      <c r="Z40" s="221">
        <f>Мероприятия!AH160</f>
        <v>0</v>
      </c>
      <c r="AA40" s="221">
        <f>Мероприятия!AI160</f>
        <v>0</v>
      </c>
      <c r="AB40" s="221">
        <f>Мероприятия!AJ160</f>
        <v>0</v>
      </c>
      <c r="AC40" s="221">
        <f>Мероприятия!AK160</f>
        <v>0</v>
      </c>
      <c r="AD40" s="221">
        <f>Мероприятия!AL160</f>
        <v>0</v>
      </c>
      <c r="AE40" s="221">
        <f>Мероприятия!AM160</f>
        <v>0</v>
      </c>
      <c r="AF40" s="221">
        <f>Мероприятия!AN160</f>
        <v>0</v>
      </c>
      <c r="AG40" s="221">
        <f>Мероприятия!AO160</f>
        <v>0</v>
      </c>
      <c r="AH40" s="160"/>
    </row>
    <row r="41" spans="1:34" ht="38.25">
      <c r="A41" s="178" t="s">
        <v>212</v>
      </c>
      <c r="B41" s="234">
        <v>9083</v>
      </c>
      <c r="C41" s="234" t="s">
        <v>76</v>
      </c>
      <c r="D41" s="253">
        <f t="shared" si="2"/>
        <v>0</v>
      </c>
      <c r="E41" s="253">
        <f>IF(D41&lt;&gt;0,F41/D41*1000,0)</f>
        <v>0</v>
      </c>
      <c r="F41" s="253">
        <f t="shared" si="0"/>
        <v>0</v>
      </c>
      <c r="G41" s="221">
        <f>Мероприятия!G161</f>
        <v>0</v>
      </c>
      <c r="H41" s="221">
        <f>Мероприятия!H161</f>
        <v>0</v>
      </c>
      <c r="I41" s="221">
        <f>Мероприятия!M161</f>
        <v>0</v>
      </c>
      <c r="J41" s="221">
        <f>Мероприятия!N161</f>
        <v>0</v>
      </c>
      <c r="K41" s="221">
        <f>Мероприятия!O161</f>
        <v>0</v>
      </c>
      <c r="L41" s="221">
        <f>Мероприятия!P161</f>
        <v>0</v>
      </c>
      <c r="M41" s="221">
        <f>Мероприятия!Q161</f>
        <v>0</v>
      </c>
      <c r="N41" s="221">
        <f>Мероприятия!R161</f>
        <v>0</v>
      </c>
      <c r="O41" s="221">
        <f>Мероприятия!S161</f>
        <v>0</v>
      </c>
      <c r="P41" s="221">
        <f>Мероприятия!T161</f>
        <v>0</v>
      </c>
      <c r="Q41" s="253">
        <f t="shared" si="4"/>
        <v>0</v>
      </c>
      <c r="R41" s="253">
        <f>IF(Q41&lt;&gt;0,S41/Q41*1000,0)</f>
        <v>0</v>
      </c>
      <c r="S41" s="253">
        <f t="shared" si="1"/>
        <v>0</v>
      </c>
      <c r="T41" s="221">
        <f>Мероприятия!X161</f>
        <v>0</v>
      </c>
      <c r="U41" s="221">
        <f>Мероприятия!Y161</f>
        <v>0</v>
      </c>
      <c r="V41" s="221">
        <f>Мероприятия!AD161</f>
        <v>0</v>
      </c>
      <c r="W41" s="221">
        <f>Мероприятия!AE161</f>
        <v>0</v>
      </c>
      <c r="X41" s="221">
        <f>Мероприятия!AF161</f>
        <v>0</v>
      </c>
      <c r="Y41" s="221">
        <f>Мероприятия!AG161</f>
        <v>0</v>
      </c>
      <c r="Z41" s="221">
        <f>Мероприятия!AH161</f>
        <v>0</v>
      </c>
      <c r="AA41" s="221">
        <f>Мероприятия!AI161</f>
        <v>0</v>
      </c>
      <c r="AB41" s="221">
        <f>Мероприятия!AJ161</f>
        <v>0</v>
      </c>
      <c r="AC41" s="221">
        <f>Мероприятия!AK161</f>
        <v>0</v>
      </c>
      <c r="AD41" s="221">
        <f>Мероприятия!AL161</f>
        <v>0</v>
      </c>
      <c r="AE41" s="221">
        <f>Мероприятия!AM161</f>
        <v>0</v>
      </c>
      <c r="AF41" s="221">
        <f>Мероприятия!AN161</f>
        <v>0</v>
      </c>
      <c r="AG41" s="221">
        <f>Мероприятия!AO161</f>
        <v>0</v>
      </c>
      <c r="AH41" s="160"/>
    </row>
    <row r="42" spans="1:34" ht="38.25">
      <c r="A42" s="178" t="s">
        <v>213</v>
      </c>
      <c r="B42" s="234">
        <v>9084</v>
      </c>
      <c r="C42" s="234" t="s">
        <v>76</v>
      </c>
      <c r="D42" s="253">
        <f t="shared" si="2"/>
        <v>0</v>
      </c>
      <c r="E42" s="253">
        <f>IF(D42&lt;&gt;0,F42/D42*1000,0)</f>
        <v>0</v>
      </c>
      <c r="F42" s="253">
        <f t="shared" si="0"/>
        <v>0</v>
      </c>
      <c r="G42" s="221">
        <f>Мероприятия!G162</f>
        <v>0</v>
      </c>
      <c r="H42" s="221">
        <f>Мероприятия!H162</f>
        <v>0</v>
      </c>
      <c r="I42" s="221">
        <f>Мероприятия!M162</f>
        <v>0</v>
      </c>
      <c r="J42" s="221">
        <f>Мероприятия!N162</f>
        <v>0</v>
      </c>
      <c r="K42" s="221">
        <f>Мероприятия!O162</f>
        <v>0</v>
      </c>
      <c r="L42" s="221">
        <f>Мероприятия!P162</f>
        <v>0</v>
      </c>
      <c r="M42" s="221">
        <f>Мероприятия!Q162</f>
        <v>0</v>
      </c>
      <c r="N42" s="221">
        <f>Мероприятия!R162</f>
        <v>0</v>
      </c>
      <c r="O42" s="221">
        <f>Мероприятия!S162</f>
        <v>0</v>
      </c>
      <c r="P42" s="221">
        <f>Мероприятия!T162</f>
        <v>0</v>
      </c>
      <c r="Q42" s="253">
        <f t="shared" si="4"/>
        <v>0</v>
      </c>
      <c r="R42" s="253">
        <f>IF(Q42&lt;&gt;0,S42/Q42*1000,0)</f>
        <v>0</v>
      </c>
      <c r="S42" s="253">
        <f t="shared" si="1"/>
        <v>0</v>
      </c>
      <c r="T42" s="221">
        <f>Мероприятия!X162</f>
        <v>0</v>
      </c>
      <c r="U42" s="221">
        <f>Мероприятия!Y162</f>
        <v>0</v>
      </c>
      <c r="V42" s="221">
        <f>Мероприятия!AD162</f>
        <v>0</v>
      </c>
      <c r="W42" s="221">
        <f>Мероприятия!AE162</f>
        <v>0</v>
      </c>
      <c r="X42" s="221">
        <f>Мероприятия!AF162</f>
        <v>0</v>
      </c>
      <c r="Y42" s="221">
        <f>Мероприятия!AG162</f>
        <v>0</v>
      </c>
      <c r="Z42" s="221">
        <f>Мероприятия!AH162</f>
        <v>0</v>
      </c>
      <c r="AA42" s="221">
        <f>Мероприятия!AI162</f>
        <v>0</v>
      </c>
      <c r="AB42" s="221">
        <f>Мероприятия!AJ162</f>
        <v>0</v>
      </c>
      <c r="AC42" s="221">
        <f>Мероприятия!AK162</f>
        <v>0</v>
      </c>
      <c r="AD42" s="221">
        <f>Мероприятия!AL162</f>
        <v>0</v>
      </c>
      <c r="AE42" s="221">
        <f>Мероприятия!AM162</f>
        <v>0</v>
      </c>
      <c r="AF42" s="221">
        <f>Мероприятия!AN162</f>
        <v>0</v>
      </c>
      <c r="AG42" s="221">
        <f>Мероприятия!AO162</f>
        <v>0</v>
      </c>
      <c r="AH42" s="160"/>
    </row>
    <row r="43" spans="1:34" ht="38.25">
      <c r="A43" s="184" t="s">
        <v>249</v>
      </c>
      <c r="B43" s="161">
        <v>9090</v>
      </c>
      <c r="C43" s="161" t="s">
        <v>76</v>
      </c>
      <c r="D43" s="173">
        <f t="shared" si="2"/>
        <v>0</v>
      </c>
      <c r="E43" s="173">
        <f>IF(D43&lt;&gt;0,F43/D43*1000,0)</f>
        <v>0</v>
      </c>
      <c r="F43" s="173">
        <f t="shared" si="0"/>
        <v>0</v>
      </c>
      <c r="G43" s="194">
        <f>SUM(G44:G48)</f>
        <v>0</v>
      </c>
      <c r="H43" s="194">
        <f aca="true" t="shared" si="16" ref="H43:P43">SUM(H44:H48)</f>
        <v>0</v>
      </c>
      <c r="I43" s="194">
        <f t="shared" si="16"/>
        <v>0</v>
      </c>
      <c r="J43" s="194">
        <f t="shared" si="16"/>
        <v>0</v>
      </c>
      <c r="K43" s="194">
        <f t="shared" si="16"/>
        <v>0</v>
      </c>
      <c r="L43" s="194">
        <f t="shared" si="16"/>
        <v>0</v>
      </c>
      <c r="M43" s="194">
        <f t="shared" si="16"/>
        <v>0</v>
      </c>
      <c r="N43" s="194">
        <f t="shared" si="16"/>
        <v>0</v>
      </c>
      <c r="O43" s="194">
        <f t="shared" si="16"/>
        <v>0</v>
      </c>
      <c r="P43" s="194">
        <f t="shared" si="16"/>
        <v>0</v>
      </c>
      <c r="Q43" s="173">
        <f t="shared" si="4"/>
        <v>0</v>
      </c>
      <c r="R43" s="173">
        <f>IF(Q43&lt;&gt;0,S43/Q43*1000,0)</f>
        <v>0</v>
      </c>
      <c r="S43" s="173">
        <f t="shared" si="1"/>
        <v>0</v>
      </c>
      <c r="T43" s="194">
        <f>SUM(T44:T48)</f>
        <v>0</v>
      </c>
      <c r="U43" s="194">
        <f aca="true" t="shared" si="17" ref="U43:AG43">SUM(U44:U48)</f>
        <v>0</v>
      </c>
      <c r="V43" s="194">
        <f t="shared" si="17"/>
        <v>0</v>
      </c>
      <c r="W43" s="194">
        <f t="shared" si="17"/>
        <v>0</v>
      </c>
      <c r="X43" s="194">
        <f t="shared" si="17"/>
        <v>0</v>
      </c>
      <c r="Y43" s="194">
        <f t="shared" si="17"/>
        <v>0</v>
      </c>
      <c r="Z43" s="194">
        <f t="shared" si="17"/>
        <v>0</v>
      </c>
      <c r="AA43" s="194">
        <f t="shared" si="17"/>
        <v>0</v>
      </c>
      <c r="AB43" s="194">
        <f t="shared" si="17"/>
        <v>0</v>
      </c>
      <c r="AC43" s="194">
        <f t="shared" si="17"/>
        <v>0</v>
      </c>
      <c r="AD43" s="194">
        <f t="shared" si="17"/>
        <v>0</v>
      </c>
      <c r="AE43" s="194">
        <f t="shared" si="17"/>
        <v>0</v>
      </c>
      <c r="AF43" s="194">
        <f t="shared" si="17"/>
        <v>0</v>
      </c>
      <c r="AG43" s="194">
        <f t="shared" si="17"/>
        <v>0</v>
      </c>
      <c r="AH43" s="160"/>
    </row>
    <row r="44" spans="1:34" ht="63.75">
      <c r="A44" s="178" t="s">
        <v>240</v>
      </c>
      <c r="B44" s="171">
        <v>9091</v>
      </c>
      <c r="C44" s="171" t="s">
        <v>76</v>
      </c>
      <c r="D44" s="253">
        <f t="shared" si="2"/>
        <v>0</v>
      </c>
      <c r="E44" s="253">
        <f t="shared" si="8"/>
        <v>0</v>
      </c>
      <c r="F44" s="253">
        <f t="shared" si="0"/>
        <v>0</v>
      </c>
      <c r="G44" s="221">
        <f>Мероприятия!G164</f>
        <v>0</v>
      </c>
      <c r="H44" s="221">
        <f>Мероприятия!H164</f>
        <v>0</v>
      </c>
      <c r="I44" s="221">
        <f>Мероприятия!M164</f>
        <v>0</v>
      </c>
      <c r="J44" s="221">
        <f>Мероприятия!N164</f>
        <v>0</v>
      </c>
      <c r="K44" s="221">
        <f>Мероприятия!O164</f>
        <v>0</v>
      </c>
      <c r="L44" s="221">
        <f>Мероприятия!P164</f>
        <v>0</v>
      </c>
      <c r="M44" s="221">
        <f>Мероприятия!Q164</f>
        <v>0</v>
      </c>
      <c r="N44" s="221">
        <f>Мероприятия!R164</f>
        <v>0</v>
      </c>
      <c r="O44" s="221">
        <f>Мероприятия!S164</f>
        <v>0</v>
      </c>
      <c r="P44" s="221">
        <f>Мероприятия!T164</f>
        <v>0</v>
      </c>
      <c r="Q44" s="253">
        <f t="shared" si="4"/>
        <v>0</v>
      </c>
      <c r="R44" s="253">
        <f t="shared" si="9"/>
        <v>0</v>
      </c>
      <c r="S44" s="253">
        <f t="shared" si="1"/>
        <v>0</v>
      </c>
      <c r="T44" s="221">
        <f>Мероприятия!X164</f>
        <v>0</v>
      </c>
      <c r="U44" s="221">
        <f>Мероприятия!Y164</f>
        <v>0</v>
      </c>
      <c r="V44" s="221">
        <f>Мероприятия!AD164</f>
        <v>0</v>
      </c>
      <c r="W44" s="221">
        <f>Мероприятия!AE164</f>
        <v>0</v>
      </c>
      <c r="X44" s="221">
        <f>Мероприятия!AF164</f>
        <v>0</v>
      </c>
      <c r="Y44" s="221">
        <f>Мероприятия!AG164</f>
        <v>0</v>
      </c>
      <c r="Z44" s="221">
        <f>Мероприятия!AH164</f>
        <v>0</v>
      </c>
      <c r="AA44" s="221">
        <f>Мероприятия!AI164</f>
        <v>0</v>
      </c>
      <c r="AB44" s="221">
        <f>Мероприятия!AJ164</f>
        <v>0</v>
      </c>
      <c r="AC44" s="221">
        <f>Мероприятия!AK164</f>
        <v>0</v>
      </c>
      <c r="AD44" s="221">
        <f>Мероприятия!AL164</f>
        <v>0</v>
      </c>
      <c r="AE44" s="221">
        <f>Мероприятия!AM164</f>
        <v>0</v>
      </c>
      <c r="AF44" s="221">
        <f>Мероприятия!AN164</f>
        <v>0</v>
      </c>
      <c r="AG44" s="221">
        <f>Мероприятия!AO164</f>
        <v>0</v>
      </c>
      <c r="AH44" s="160"/>
    </row>
    <row r="45" spans="1:34" ht="63.75">
      <c r="A45" s="178" t="s">
        <v>214</v>
      </c>
      <c r="B45" s="234">
        <v>9092</v>
      </c>
      <c r="C45" s="234" t="s">
        <v>76</v>
      </c>
      <c r="D45" s="253">
        <f t="shared" si="2"/>
        <v>0</v>
      </c>
      <c r="E45" s="253">
        <f t="shared" si="8"/>
        <v>0</v>
      </c>
      <c r="F45" s="253">
        <f t="shared" si="0"/>
        <v>0</v>
      </c>
      <c r="G45" s="221">
        <f>Мероприятия!G165</f>
        <v>0</v>
      </c>
      <c r="H45" s="221">
        <f>Мероприятия!H165</f>
        <v>0</v>
      </c>
      <c r="I45" s="221">
        <f>Мероприятия!M165</f>
        <v>0</v>
      </c>
      <c r="J45" s="221">
        <f>Мероприятия!N165</f>
        <v>0</v>
      </c>
      <c r="K45" s="221">
        <f>Мероприятия!O165</f>
        <v>0</v>
      </c>
      <c r="L45" s="221">
        <f>Мероприятия!P165</f>
        <v>0</v>
      </c>
      <c r="M45" s="221">
        <f>Мероприятия!Q165</f>
        <v>0</v>
      </c>
      <c r="N45" s="221">
        <f>Мероприятия!R165</f>
        <v>0</v>
      </c>
      <c r="O45" s="221">
        <f>Мероприятия!S165</f>
        <v>0</v>
      </c>
      <c r="P45" s="221">
        <f>Мероприятия!T165</f>
        <v>0</v>
      </c>
      <c r="Q45" s="253">
        <f t="shared" si="4"/>
        <v>0</v>
      </c>
      <c r="R45" s="253">
        <f t="shared" si="9"/>
        <v>0</v>
      </c>
      <c r="S45" s="253">
        <f t="shared" si="1"/>
        <v>0</v>
      </c>
      <c r="T45" s="221">
        <f>Мероприятия!X165</f>
        <v>0</v>
      </c>
      <c r="U45" s="221">
        <f>Мероприятия!Y165</f>
        <v>0</v>
      </c>
      <c r="V45" s="221">
        <f>Мероприятия!AD165</f>
        <v>0</v>
      </c>
      <c r="W45" s="221">
        <f>Мероприятия!AE165</f>
        <v>0</v>
      </c>
      <c r="X45" s="221">
        <f>Мероприятия!AF165</f>
        <v>0</v>
      </c>
      <c r="Y45" s="221">
        <f>Мероприятия!AG165</f>
        <v>0</v>
      </c>
      <c r="Z45" s="221">
        <f>Мероприятия!AH165</f>
        <v>0</v>
      </c>
      <c r="AA45" s="221">
        <f>Мероприятия!AI165</f>
        <v>0</v>
      </c>
      <c r="AB45" s="221">
        <f>Мероприятия!AJ165</f>
        <v>0</v>
      </c>
      <c r="AC45" s="221">
        <f>Мероприятия!AK165</f>
        <v>0</v>
      </c>
      <c r="AD45" s="221">
        <f>Мероприятия!AL165</f>
        <v>0</v>
      </c>
      <c r="AE45" s="221">
        <f>Мероприятия!AM165</f>
        <v>0</v>
      </c>
      <c r="AF45" s="221">
        <f>Мероприятия!AN165</f>
        <v>0</v>
      </c>
      <c r="AG45" s="221">
        <f>Мероприятия!AO165</f>
        <v>0</v>
      </c>
      <c r="AH45" s="160"/>
    </row>
    <row r="46" spans="1:34" ht="51">
      <c r="A46" s="178" t="s">
        <v>215</v>
      </c>
      <c r="B46" s="171">
        <v>9093</v>
      </c>
      <c r="C46" s="171" t="s">
        <v>76</v>
      </c>
      <c r="D46" s="253">
        <f t="shared" si="2"/>
        <v>0</v>
      </c>
      <c r="E46" s="253">
        <f t="shared" si="8"/>
        <v>0</v>
      </c>
      <c r="F46" s="253">
        <f t="shared" si="0"/>
        <v>0</v>
      </c>
      <c r="G46" s="221">
        <f>Мероприятия!G166</f>
        <v>0</v>
      </c>
      <c r="H46" s="221">
        <f>Мероприятия!H166</f>
        <v>0</v>
      </c>
      <c r="I46" s="221">
        <f>Мероприятия!M166</f>
        <v>0</v>
      </c>
      <c r="J46" s="221">
        <f>Мероприятия!N166</f>
        <v>0</v>
      </c>
      <c r="K46" s="221">
        <f>Мероприятия!O166</f>
        <v>0</v>
      </c>
      <c r="L46" s="221">
        <f>Мероприятия!P166</f>
        <v>0</v>
      </c>
      <c r="M46" s="221">
        <f>Мероприятия!Q166</f>
        <v>0</v>
      </c>
      <c r="N46" s="221">
        <f>Мероприятия!R166</f>
        <v>0</v>
      </c>
      <c r="O46" s="221">
        <f>Мероприятия!S166</f>
        <v>0</v>
      </c>
      <c r="P46" s="221">
        <f>Мероприятия!T166</f>
        <v>0</v>
      </c>
      <c r="Q46" s="253">
        <f t="shared" si="4"/>
        <v>0</v>
      </c>
      <c r="R46" s="253">
        <f t="shared" si="9"/>
        <v>0</v>
      </c>
      <c r="S46" s="253">
        <f t="shared" si="1"/>
        <v>0</v>
      </c>
      <c r="T46" s="221">
        <f>Мероприятия!X166</f>
        <v>0</v>
      </c>
      <c r="U46" s="221">
        <f>Мероприятия!Y166</f>
        <v>0</v>
      </c>
      <c r="V46" s="221">
        <f>Мероприятия!AD166</f>
        <v>0</v>
      </c>
      <c r="W46" s="221">
        <f>Мероприятия!AE166</f>
        <v>0</v>
      </c>
      <c r="X46" s="221">
        <f>Мероприятия!AF166</f>
        <v>0</v>
      </c>
      <c r="Y46" s="221">
        <f>Мероприятия!AG166</f>
        <v>0</v>
      </c>
      <c r="Z46" s="221">
        <f>Мероприятия!AH166</f>
        <v>0</v>
      </c>
      <c r="AA46" s="221">
        <f>Мероприятия!AI166</f>
        <v>0</v>
      </c>
      <c r="AB46" s="221">
        <f>Мероприятия!AJ166</f>
        <v>0</v>
      </c>
      <c r="AC46" s="221">
        <f>Мероприятия!AK166</f>
        <v>0</v>
      </c>
      <c r="AD46" s="221">
        <f>Мероприятия!AL166</f>
        <v>0</v>
      </c>
      <c r="AE46" s="221">
        <f>Мероприятия!AM166</f>
        <v>0</v>
      </c>
      <c r="AF46" s="221">
        <f>Мероприятия!AN166</f>
        <v>0</v>
      </c>
      <c r="AG46" s="221">
        <f>Мероприятия!AO166</f>
        <v>0</v>
      </c>
      <c r="AH46" s="160"/>
    </row>
    <row r="47" spans="1:34" ht="38.25">
      <c r="A47" s="178" t="s">
        <v>216</v>
      </c>
      <c r="B47" s="234">
        <v>9094</v>
      </c>
      <c r="C47" s="234" t="s">
        <v>76</v>
      </c>
      <c r="D47" s="253">
        <f t="shared" si="2"/>
        <v>0</v>
      </c>
      <c r="E47" s="253">
        <f t="shared" si="8"/>
        <v>0</v>
      </c>
      <c r="F47" s="253">
        <f t="shared" si="0"/>
        <v>0</v>
      </c>
      <c r="G47" s="221">
        <f>Мероприятия!G167</f>
        <v>0</v>
      </c>
      <c r="H47" s="221">
        <f>Мероприятия!H167</f>
        <v>0</v>
      </c>
      <c r="I47" s="221">
        <f>Мероприятия!M167</f>
        <v>0</v>
      </c>
      <c r="J47" s="221">
        <f>Мероприятия!N167</f>
        <v>0</v>
      </c>
      <c r="K47" s="221">
        <f>Мероприятия!O167</f>
        <v>0</v>
      </c>
      <c r="L47" s="221">
        <f>Мероприятия!P167</f>
        <v>0</v>
      </c>
      <c r="M47" s="221">
        <f>Мероприятия!Q167</f>
        <v>0</v>
      </c>
      <c r="N47" s="221">
        <f>Мероприятия!R167</f>
        <v>0</v>
      </c>
      <c r="O47" s="221">
        <f>Мероприятия!S167</f>
        <v>0</v>
      </c>
      <c r="P47" s="221">
        <f>Мероприятия!T167</f>
        <v>0</v>
      </c>
      <c r="Q47" s="253">
        <f t="shared" si="4"/>
        <v>0</v>
      </c>
      <c r="R47" s="253">
        <f t="shared" si="9"/>
        <v>0</v>
      </c>
      <c r="S47" s="253">
        <f t="shared" si="1"/>
        <v>0</v>
      </c>
      <c r="T47" s="221">
        <f>Мероприятия!X167</f>
        <v>0</v>
      </c>
      <c r="U47" s="221">
        <f>Мероприятия!Y167</f>
        <v>0</v>
      </c>
      <c r="V47" s="221">
        <f>Мероприятия!AD167</f>
        <v>0</v>
      </c>
      <c r="W47" s="221">
        <f>Мероприятия!AE167</f>
        <v>0</v>
      </c>
      <c r="X47" s="221">
        <f>Мероприятия!AF167</f>
        <v>0</v>
      </c>
      <c r="Y47" s="221">
        <f>Мероприятия!AG167</f>
        <v>0</v>
      </c>
      <c r="Z47" s="221">
        <f>Мероприятия!AH167</f>
        <v>0</v>
      </c>
      <c r="AA47" s="221">
        <f>Мероприятия!AI167</f>
        <v>0</v>
      </c>
      <c r="AB47" s="221">
        <f>Мероприятия!AJ167</f>
        <v>0</v>
      </c>
      <c r="AC47" s="221">
        <f>Мероприятия!AK167</f>
        <v>0</v>
      </c>
      <c r="AD47" s="221">
        <f>Мероприятия!AL167</f>
        <v>0</v>
      </c>
      <c r="AE47" s="221">
        <f>Мероприятия!AM167</f>
        <v>0</v>
      </c>
      <c r="AF47" s="221">
        <f>Мероприятия!AN167</f>
        <v>0</v>
      </c>
      <c r="AG47" s="221">
        <f>Мероприятия!AO167</f>
        <v>0</v>
      </c>
      <c r="AH47" s="160"/>
    </row>
    <row r="48" spans="1:34" ht="51">
      <c r="A48" s="178" t="s">
        <v>217</v>
      </c>
      <c r="B48" s="171">
        <v>9095</v>
      </c>
      <c r="C48" s="234" t="s">
        <v>76</v>
      </c>
      <c r="D48" s="253">
        <f t="shared" si="2"/>
        <v>0</v>
      </c>
      <c r="E48" s="253">
        <f>IF(D48&lt;&gt;0,F48/D48*1000,0)</f>
        <v>0</v>
      </c>
      <c r="F48" s="253">
        <f t="shared" si="0"/>
        <v>0</v>
      </c>
      <c r="G48" s="221">
        <f>Мероприятия!G168</f>
        <v>0</v>
      </c>
      <c r="H48" s="221">
        <f>Мероприятия!H168</f>
        <v>0</v>
      </c>
      <c r="I48" s="221">
        <f>Мероприятия!M168</f>
        <v>0</v>
      </c>
      <c r="J48" s="221">
        <f>Мероприятия!N168</f>
        <v>0</v>
      </c>
      <c r="K48" s="221">
        <f>Мероприятия!O168</f>
        <v>0</v>
      </c>
      <c r="L48" s="221">
        <f>Мероприятия!P168</f>
        <v>0</v>
      </c>
      <c r="M48" s="221">
        <f>Мероприятия!Q168</f>
        <v>0</v>
      </c>
      <c r="N48" s="221">
        <f>Мероприятия!R168</f>
        <v>0</v>
      </c>
      <c r="O48" s="221">
        <f>Мероприятия!S168</f>
        <v>0</v>
      </c>
      <c r="P48" s="221">
        <f>Мероприятия!T168</f>
        <v>0</v>
      </c>
      <c r="Q48" s="253">
        <f t="shared" si="4"/>
        <v>0</v>
      </c>
      <c r="R48" s="253">
        <f>IF(Q48&lt;&gt;0,S48/Q48*1000,0)</f>
        <v>0</v>
      </c>
      <c r="S48" s="253">
        <f t="shared" si="1"/>
        <v>0</v>
      </c>
      <c r="T48" s="221">
        <f>Мероприятия!X168</f>
        <v>0</v>
      </c>
      <c r="U48" s="221">
        <f>Мероприятия!Y168</f>
        <v>0</v>
      </c>
      <c r="V48" s="221">
        <f>Мероприятия!AD168</f>
        <v>0</v>
      </c>
      <c r="W48" s="221">
        <f>Мероприятия!AE168</f>
        <v>0</v>
      </c>
      <c r="X48" s="221">
        <f>Мероприятия!AF168</f>
        <v>0</v>
      </c>
      <c r="Y48" s="221">
        <f>Мероприятия!AG168</f>
        <v>0</v>
      </c>
      <c r="Z48" s="221">
        <f>Мероприятия!AH168</f>
        <v>0</v>
      </c>
      <c r="AA48" s="221">
        <f>Мероприятия!AI168</f>
        <v>0</v>
      </c>
      <c r="AB48" s="221">
        <f>Мероприятия!AJ168</f>
        <v>0</v>
      </c>
      <c r="AC48" s="221">
        <f>Мероприятия!AK168</f>
        <v>0</v>
      </c>
      <c r="AD48" s="221">
        <f>Мероприятия!AL168</f>
        <v>0</v>
      </c>
      <c r="AE48" s="221">
        <f>Мероприятия!AM168</f>
        <v>0</v>
      </c>
      <c r="AF48" s="221">
        <f>Мероприятия!AN168</f>
        <v>0</v>
      </c>
      <c r="AG48" s="221">
        <f>Мероприятия!AO168</f>
        <v>0</v>
      </c>
      <c r="AH48" s="160"/>
    </row>
    <row r="49" spans="1:34" ht="38.25">
      <c r="A49" s="184" t="s">
        <v>250</v>
      </c>
      <c r="B49" s="186">
        <v>9100</v>
      </c>
      <c r="C49" s="186" t="s">
        <v>76</v>
      </c>
      <c r="D49" s="173">
        <f t="shared" si="2"/>
        <v>0</v>
      </c>
      <c r="E49" s="173">
        <f t="shared" si="8"/>
        <v>0</v>
      </c>
      <c r="F49" s="173">
        <f aca="true" t="shared" si="18" ref="F49:F82">SUM(H49,J49,N49,P49)</f>
        <v>0</v>
      </c>
      <c r="G49" s="223">
        <f>Мероприятия!G169</f>
        <v>0</v>
      </c>
      <c r="H49" s="223">
        <f>Мероприятия!H169</f>
        <v>0</v>
      </c>
      <c r="I49" s="223">
        <f>Мероприятия!M169</f>
        <v>0</v>
      </c>
      <c r="J49" s="223">
        <f>Мероприятия!N169</f>
        <v>0</v>
      </c>
      <c r="K49" s="223">
        <f>Мероприятия!O169</f>
        <v>0</v>
      </c>
      <c r="L49" s="223">
        <f>Мероприятия!P169</f>
        <v>0</v>
      </c>
      <c r="M49" s="223">
        <f>Мероприятия!Q169</f>
        <v>0</v>
      </c>
      <c r="N49" s="223">
        <f>Мероприятия!R169</f>
        <v>0</v>
      </c>
      <c r="O49" s="223">
        <f>Мероприятия!S169</f>
        <v>0</v>
      </c>
      <c r="P49" s="223">
        <f>Мероприятия!T169</f>
        <v>0</v>
      </c>
      <c r="Q49" s="173">
        <f t="shared" si="4"/>
        <v>0</v>
      </c>
      <c r="R49" s="173">
        <f t="shared" si="9"/>
        <v>0</v>
      </c>
      <c r="S49" s="173">
        <f aca="true" t="shared" si="19" ref="S49:S82">SUM(U49,W49,AA49,AC49)</f>
        <v>0</v>
      </c>
      <c r="T49" s="223">
        <f>Мероприятия!X169</f>
        <v>0</v>
      </c>
      <c r="U49" s="223">
        <f>Мероприятия!Y169</f>
        <v>0</v>
      </c>
      <c r="V49" s="223">
        <f>Мероприятия!AD169</f>
        <v>0</v>
      </c>
      <c r="W49" s="223">
        <f>Мероприятия!AE169</f>
        <v>0</v>
      </c>
      <c r="X49" s="223">
        <f>Мероприятия!AF169</f>
        <v>0</v>
      </c>
      <c r="Y49" s="223">
        <f>Мероприятия!AG169</f>
        <v>0</v>
      </c>
      <c r="Z49" s="223">
        <f>Мероприятия!AH169</f>
        <v>0</v>
      </c>
      <c r="AA49" s="223">
        <f>Мероприятия!AI169</f>
        <v>0</v>
      </c>
      <c r="AB49" s="223">
        <f>Мероприятия!AJ169</f>
        <v>0</v>
      </c>
      <c r="AC49" s="223">
        <f>Мероприятия!AK169</f>
        <v>0</v>
      </c>
      <c r="AD49" s="223">
        <f>Мероприятия!AL169</f>
        <v>0</v>
      </c>
      <c r="AE49" s="223">
        <f>Мероприятия!AM169</f>
        <v>0</v>
      </c>
      <c r="AF49" s="223">
        <f>Мероприятия!AN169</f>
        <v>0</v>
      </c>
      <c r="AG49" s="223">
        <f>Мероприятия!AO169</f>
        <v>0</v>
      </c>
      <c r="AH49" s="160"/>
    </row>
    <row r="50" spans="1:34" ht="38.25">
      <c r="A50" s="184" t="s">
        <v>251</v>
      </c>
      <c r="B50" s="186">
        <v>9110</v>
      </c>
      <c r="C50" s="161" t="s">
        <v>76</v>
      </c>
      <c r="D50" s="173">
        <f t="shared" si="2"/>
        <v>0</v>
      </c>
      <c r="E50" s="173">
        <f t="shared" si="8"/>
        <v>0</v>
      </c>
      <c r="F50" s="173">
        <f t="shared" si="18"/>
        <v>0</v>
      </c>
      <c r="G50" s="194">
        <f>SUM(G51:G56)</f>
        <v>0</v>
      </c>
      <c r="H50" s="194">
        <f aca="true" t="shared" si="20" ref="H50:P50">SUM(H51:H56)</f>
        <v>0</v>
      </c>
      <c r="I50" s="194">
        <f t="shared" si="20"/>
        <v>0</v>
      </c>
      <c r="J50" s="194">
        <f t="shared" si="20"/>
        <v>0</v>
      </c>
      <c r="K50" s="194">
        <f t="shared" si="20"/>
        <v>0</v>
      </c>
      <c r="L50" s="194">
        <f t="shared" si="20"/>
        <v>0</v>
      </c>
      <c r="M50" s="194">
        <f t="shared" si="20"/>
        <v>0</v>
      </c>
      <c r="N50" s="194">
        <f t="shared" si="20"/>
        <v>0</v>
      </c>
      <c r="O50" s="194">
        <f t="shared" si="20"/>
        <v>0</v>
      </c>
      <c r="P50" s="194">
        <f t="shared" si="20"/>
        <v>0</v>
      </c>
      <c r="Q50" s="173">
        <f t="shared" si="4"/>
        <v>0</v>
      </c>
      <c r="R50" s="173">
        <f t="shared" si="9"/>
        <v>0</v>
      </c>
      <c r="S50" s="173">
        <f t="shared" si="19"/>
        <v>0</v>
      </c>
      <c r="T50" s="194">
        <f aca="true" t="shared" si="21" ref="T50:AG50">SUM(T51:T56)</f>
        <v>0</v>
      </c>
      <c r="U50" s="194">
        <f t="shared" si="21"/>
        <v>0</v>
      </c>
      <c r="V50" s="194">
        <f t="shared" si="21"/>
        <v>0</v>
      </c>
      <c r="W50" s="194">
        <f t="shared" si="21"/>
        <v>0</v>
      </c>
      <c r="X50" s="194">
        <f t="shared" si="21"/>
        <v>0</v>
      </c>
      <c r="Y50" s="194">
        <f t="shared" si="21"/>
        <v>0</v>
      </c>
      <c r="Z50" s="194">
        <f t="shared" si="21"/>
        <v>0</v>
      </c>
      <c r="AA50" s="194">
        <f t="shared" si="21"/>
        <v>0</v>
      </c>
      <c r="AB50" s="194">
        <f t="shared" si="21"/>
        <v>0</v>
      </c>
      <c r="AC50" s="194">
        <f t="shared" si="21"/>
        <v>0</v>
      </c>
      <c r="AD50" s="194">
        <f t="shared" si="21"/>
        <v>0</v>
      </c>
      <c r="AE50" s="194">
        <f t="shared" si="21"/>
        <v>0</v>
      </c>
      <c r="AF50" s="194">
        <f t="shared" si="21"/>
        <v>0</v>
      </c>
      <c r="AG50" s="194">
        <f t="shared" si="21"/>
        <v>0</v>
      </c>
      <c r="AH50" s="160"/>
    </row>
    <row r="51" spans="1:34" ht="63.75">
      <c r="A51" s="178" t="s">
        <v>239</v>
      </c>
      <c r="B51" s="171">
        <v>9111</v>
      </c>
      <c r="C51" s="171" t="s">
        <v>76</v>
      </c>
      <c r="D51" s="253">
        <f t="shared" si="2"/>
        <v>0</v>
      </c>
      <c r="E51" s="253">
        <f t="shared" si="8"/>
        <v>0</v>
      </c>
      <c r="F51" s="253">
        <f t="shared" si="18"/>
        <v>0</v>
      </c>
      <c r="G51" s="221">
        <f>Мероприятия!G171</f>
        <v>0</v>
      </c>
      <c r="H51" s="221">
        <f>Мероприятия!H171</f>
        <v>0</v>
      </c>
      <c r="I51" s="221">
        <f>Мероприятия!M171</f>
        <v>0</v>
      </c>
      <c r="J51" s="221">
        <f>Мероприятия!N171</f>
        <v>0</v>
      </c>
      <c r="K51" s="221">
        <f>Мероприятия!O171</f>
        <v>0</v>
      </c>
      <c r="L51" s="221">
        <f>Мероприятия!P171</f>
        <v>0</v>
      </c>
      <c r="M51" s="221">
        <f>Мероприятия!Q171</f>
        <v>0</v>
      </c>
      <c r="N51" s="221">
        <f>Мероприятия!R171</f>
        <v>0</v>
      </c>
      <c r="O51" s="221">
        <f>Мероприятия!S171</f>
        <v>0</v>
      </c>
      <c r="P51" s="221">
        <f>Мероприятия!T171</f>
        <v>0</v>
      </c>
      <c r="Q51" s="253">
        <f t="shared" si="4"/>
        <v>0</v>
      </c>
      <c r="R51" s="253">
        <f t="shared" si="9"/>
        <v>0</v>
      </c>
      <c r="S51" s="253">
        <f t="shared" si="19"/>
        <v>0</v>
      </c>
      <c r="T51" s="221">
        <f>Мероприятия!X171</f>
        <v>0</v>
      </c>
      <c r="U51" s="221">
        <f>Мероприятия!Y171</f>
        <v>0</v>
      </c>
      <c r="V51" s="221">
        <f>Мероприятия!AD171</f>
        <v>0</v>
      </c>
      <c r="W51" s="221">
        <f>Мероприятия!AE171</f>
        <v>0</v>
      </c>
      <c r="X51" s="221">
        <f>Мероприятия!AF171</f>
        <v>0</v>
      </c>
      <c r="Y51" s="221">
        <f>Мероприятия!AG171</f>
        <v>0</v>
      </c>
      <c r="Z51" s="221">
        <f>Мероприятия!AH171</f>
        <v>0</v>
      </c>
      <c r="AA51" s="221">
        <f>Мероприятия!AI171</f>
        <v>0</v>
      </c>
      <c r="AB51" s="221">
        <f>Мероприятия!AJ171</f>
        <v>0</v>
      </c>
      <c r="AC51" s="221">
        <f>Мероприятия!AK171</f>
        <v>0</v>
      </c>
      <c r="AD51" s="221">
        <f>Мероприятия!AL171</f>
        <v>0</v>
      </c>
      <c r="AE51" s="221">
        <f>Мероприятия!AM171</f>
        <v>0</v>
      </c>
      <c r="AF51" s="221">
        <f>Мероприятия!AN171</f>
        <v>0</v>
      </c>
      <c r="AG51" s="221">
        <f>Мероприятия!AO171</f>
        <v>0</v>
      </c>
      <c r="AH51" s="160"/>
    </row>
    <row r="52" spans="1:34" ht="76.5">
      <c r="A52" s="178" t="s">
        <v>218</v>
      </c>
      <c r="B52" s="234">
        <v>9112</v>
      </c>
      <c r="C52" s="234" t="s">
        <v>76</v>
      </c>
      <c r="D52" s="253">
        <f t="shared" si="2"/>
        <v>0</v>
      </c>
      <c r="E52" s="253">
        <f t="shared" si="8"/>
        <v>0</v>
      </c>
      <c r="F52" s="253">
        <f t="shared" si="18"/>
        <v>0</v>
      </c>
      <c r="G52" s="221">
        <f>Мероприятия!G172</f>
        <v>0</v>
      </c>
      <c r="H52" s="221">
        <f>Мероприятия!H172</f>
        <v>0</v>
      </c>
      <c r="I52" s="221">
        <f>Мероприятия!M172</f>
        <v>0</v>
      </c>
      <c r="J52" s="221">
        <f>Мероприятия!N172</f>
        <v>0</v>
      </c>
      <c r="K52" s="221">
        <f>Мероприятия!O172</f>
        <v>0</v>
      </c>
      <c r="L52" s="221">
        <f>Мероприятия!P172</f>
        <v>0</v>
      </c>
      <c r="M52" s="221">
        <f>Мероприятия!Q172</f>
        <v>0</v>
      </c>
      <c r="N52" s="221">
        <f>Мероприятия!R172</f>
        <v>0</v>
      </c>
      <c r="O52" s="221">
        <f>Мероприятия!S172</f>
        <v>0</v>
      </c>
      <c r="P52" s="221">
        <f>Мероприятия!T172</f>
        <v>0</v>
      </c>
      <c r="Q52" s="253">
        <f t="shared" si="4"/>
        <v>0</v>
      </c>
      <c r="R52" s="253">
        <f t="shared" si="9"/>
        <v>0</v>
      </c>
      <c r="S52" s="253">
        <f t="shared" si="19"/>
        <v>0</v>
      </c>
      <c r="T52" s="221">
        <f>Мероприятия!X172</f>
        <v>0</v>
      </c>
      <c r="U52" s="221">
        <f>Мероприятия!Y172</f>
        <v>0</v>
      </c>
      <c r="V52" s="221">
        <f>Мероприятия!AD172</f>
        <v>0</v>
      </c>
      <c r="W52" s="221">
        <f>Мероприятия!AE172</f>
        <v>0</v>
      </c>
      <c r="X52" s="221">
        <f>Мероприятия!AF172</f>
        <v>0</v>
      </c>
      <c r="Y52" s="221">
        <f>Мероприятия!AG172</f>
        <v>0</v>
      </c>
      <c r="Z52" s="221">
        <f>Мероприятия!AH172</f>
        <v>0</v>
      </c>
      <c r="AA52" s="221">
        <f>Мероприятия!AI172</f>
        <v>0</v>
      </c>
      <c r="AB52" s="221">
        <f>Мероприятия!AJ172</f>
        <v>0</v>
      </c>
      <c r="AC52" s="221">
        <f>Мероприятия!AK172</f>
        <v>0</v>
      </c>
      <c r="AD52" s="221">
        <f>Мероприятия!AL172</f>
        <v>0</v>
      </c>
      <c r="AE52" s="221">
        <f>Мероприятия!AM172</f>
        <v>0</v>
      </c>
      <c r="AF52" s="221">
        <f>Мероприятия!AN172</f>
        <v>0</v>
      </c>
      <c r="AG52" s="221">
        <f>Мероприятия!AO172</f>
        <v>0</v>
      </c>
      <c r="AH52" s="160"/>
    </row>
    <row r="53" spans="1:34" ht="63.75">
      <c r="A53" s="178" t="s">
        <v>219</v>
      </c>
      <c r="B53" s="171">
        <v>9113</v>
      </c>
      <c r="C53" s="234" t="s">
        <v>76</v>
      </c>
      <c r="D53" s="253">
        <f t="shared" si="2"/>
        <v>0</v>
      </c>
      <c r="E53" s="253">
        <f t="shared" si="8"/>
        <v>0</v>
      </c>
      <c r="F53" s="253">
        <f t="shared" si="18"/>
        <v>0</v>
      </c>
      <c r="G53" s="221">
        <f>Мероприятия!G173</f>
        <v>0</v>
      </c>
      <c r="H53" s="221">
        <f>Мероприятия!H173</f>
        <v>0</v>
      </c>
      <c r="I53" s="221">
        <f>Мероприятия!M173</f>
        <v>0</v>
      </c>
      <c r="J53" s="221">
        <f>Мероприятия!N173</f>
        <v>0</v>
      </c>
      <c r="K53" s="221">
        <f>Мероприятия!O173</f>
        <v>0</v>
      </c>
      <c r="L53" s="221">
        <f>Мероприятия!P173</f>
        <v>0</v>
      </c>
      <c r="M53" s="221">
        <f>Мероприятия!Q173</f>
        <v>0</v>
      </c>
      <c r="N53" s="221">
        <f>Мероприятия!R173</f>
        <v>0</v>
      </c>
      <c r="O53" s="221">
        <f>Мероприятия!S173</f>
        <v>0</v>
      </c>
      <c r="P53" s="221">
        <f>Мероприятия!T173</f>
        <v>0</v>
      </c>
      <c r="Q53" s="253">
        <f t="shared" si="4"/>
        <v>0</v>
      </c>
      <c r="R53" s="253">
        <f t="shared" si="9"/>
        <v>0</v>
      </c>
      <c r="S53" s="253">
        <f t="shared" si="19"/>
        <v>0</v>
      </c>
      <c r="T53" s="221">
        <f>Мероприятия!X173</f>
        <v>0</v>
      </c>
      <c r="U53" s="221">
        <f>Мероприятия!Y173</f>
        <v>0</v>
      </c>
      <c r="V53" s="221">
        <f>Мероприятия!AD173</f>
        <v>0</v>
      </c>
      <c r="W53" s="221">
        <f>Мероприятия!AE173</f>
        <v>0</v>
      </c>
      <c r="X53" s="221">
        <f>Мероприятия!AF173</f>
        <v>0</v>
      </c>
      <c r="Y53" s="221">
        <f>Мероприятия!AG173</f>
        <v>0</v>
      </c>
      <c r="Z53" s="221">
        <f>Мероприятия!AH173</f>
        <v>0</v>
      </c>
      <c r="AA53" s="221">
        <f>Мероприятия!AI173</f>
        <v>0</v>
      </c>
      <c r="AB53" s="221">
        <f>Мероприятия!AJ173</f>
        <v>0</v>
      </c>
      <c r="AC53" s="221">
        <f>Мероприятия!AK173</f>
        <v>0</v>
      </c>
      <c r="AD53" s="221">
        <f>Мероприятия!AL173</f>
        <v>0</v>
      </c>
      <c r="AE53" s="221">
        <f>Мероприятия!AM173</f>
        <v>0</v>
      </c>
      <c r="AF53" s="221">
        <f>Мероприятия!AN173</f>
        <v>0</v>
      </c>
      <c r="AG53" s="221">
        <f>Мероприятия!AO173</f>
        <v>0</v>
      </c>
      <c r="AH53" s="160"/>
    </row>
    <row r="54" spans="1:34" ht="63.75">
      <c r="A54" s="178" t="s">
        <v>220</v>
      </c>
      <c r="B54" s="234">
        <v>9114</v>
      </c>
      <c r="C54" s="234" t="s">
        <v>76</v>
      </c>
      <c r="D54" s="253">
        <f t="shared" si="2"/>
        <v>0</v>
      </c>
      <c r="E54" s="253">
        <f t="shared" si="8"/>
        <v>0</v>
      </c>
      <c r="F54" s="253">
        <f t="shared" si="18"/>
        <v>0</v>
      </c>
      <c r="G54" s="221">
        <f>Мероприятия!G174</f>
        <v>0</v>
      </c>
      <c r="H54" s="221">
        <f>Мероприятия!H174</f>
        <v>0</v>
      </c>
      <c r="I54" s="221">
        <f>Мероприятия!M174</f>
        <v>0</v>
      </c>
      <c r="J54" s="221">
        <f>Мероприятия!N174</f>
        <v>0</v>
      </c>
      <c r="K54" s="221">
        <f>Мероприятия!O174</f>
        <v>0</v>
      </c>
      <c r="L54" s="221">
        <f>Мероприятия!P174</f>
        <v>0</v>
      </c>
      <c r="M54" s="221">
        <f>Мероприятия!Q174</f>
        <v>0</v>
      </c>
      <c r="N54" s="221">
        <f>Мероприятия!R174</f>
        <v>0</v>
      </c>
      <c r="O54" s="221">
        <f>Мероприятия!S174</f>
        <v>0</v>
      </c>
      <c r="P54" s="221">
        <f>Мероприятия!T174</f>
        <v>0</v>
      </c>
      <c r="Q54" s="253">
        <f t="shared" si="4"/>
        <v>0</v>
      </c>
      <c r="R54" s="253">
        <f t="shared" si="9"/>
        <v>0</v>
      </c>
      <c r="S54" s="253">
        <f t="shared" si="19"/>
        <v>0</v>
      </c>
      <c r="T54" s="221">
        <f>Мероприятия!X174</f>
        <v>0</v>
      </c>
      <c r="U54" s="221">
        <f>Мероприятия!Y174</f>
        <v>0</v>
      </c>
      <c r="V54" s="221">
        <f>Мероприятия!AD174</f>
        <v>0</v>
      </c>
      <c r="W54" s="221">
        <f>Мероприятия!AE174</f>
        <v>0</v>
      </c>
      <c r="X54" s="221">
        <f>Мероприятия!AF174</f>
        <v>0</v>
      </c>
      <c r="Y54" s="221">
        <f>Мероприятия!AG174</f>
        <v>0</v>
      </c>
      <c r="Z54" s="221">
        <f>Мероприятия!AH174</f>
        <v>0</v>
      </c>
      <c r="AA54" s="221">
        <f>Мероприятия!AI174</f>
        <v>0</v>
      </c>
      <c r="AB54" s="221">
        <f>Мероприятия!AJ174</f>
        <v>0</v>
      </c>
      <c r="AC54" s="221">
        <f>Мероприятия!AK174</f>
        <v>0</v>
      </c>
      <c r="AD54" s="221">
        <f>Мероприятия!AL174</f>
        <v>0</v>
      </c>
      <c r="AE54" s="221">
        <f>Мероприятия!AM174</f>
        <v>0</v>
      </c>
      <c r="AF54" s="221">
        <f>Мероприятия!AN174</f>
        <v>0</v>
      </c>
      <c r="AG54" s="221">
        <f>Мероприятия!AO174</f>
        <v>0</v>
      </c>
      <c r="AH54" s="160"/>
    </row>
    <row r="55" spans="1:34" ht="38.25">
      <c r="A55" s="178" t="s">
        <v>221</v>
      </c>
      <c r="B55" s="171">
        <v>9115</v>
      </c>
      <c r="C55" s="234" t="s">
        <v>76</v>
      </c>
      <c r="D55" s="253">
        <f t="shared" si="2"/>
        <v>0</v>
      </c>
      <c r="E55" s="253">
        <f t="shared" si="8"/>
        <v>0</v>
      </c>
      <c r="F55" s="253">
        <f t="shared" si="18"/>
        <v>0</v>
      </c>
      <c r="G55" s="221">
        <f>Мероприятия!G175</f>
        <v>0</v>
      </c>
      <c r="H55" s="221">
        <f>Мероприятия!H175</f>
        <v>0</v>
      </c>
      <c r="I55" s="221">
        <f>Мероприятия!M175</f>
        <v>0</v>
      </c>
      <c r="J55" s="221">
        <f>Мероприятия!N175</f>
        <v>0</v>
      </c>
      <c r="K55" s="221">
        <f>Мероприятия!O175</f>
        <v>0</v>
      </c>
      <c r="L55" s="221">
        <f>Мероприятия!P175</f>
        <v>0</v>
      </c>
      <c r="M55" s="221">
        <f>Мероприятия!Q175</f>
        <v>0</v>
      </c>
      <c r="N55" s="221">
        <f>Мероприятия!R175</f>
        <v>0</v>
      </c>
      <c r="O55" s="221">
        <f>Мероприятия!S175</f>
        <v>0</v>
      </c>
      <c r="P55" s="221">
        <f>Мероприятия!T175</f>
        <v>0</v>
      </c>
      <c r="Q55" s="253">
        <f t="shared" si="4"/>
        <v>0</v>
      </c>
      <c r="R55" s="253">
        <f t="shared" si="9"/>
        <v>0</v>
      </c>
      <c r="S55" s="253">
        <f t="shared" si="19"/>
        <v>0</v>
      </c>
      <c r="T55" s="221">
        <f>Мероприятия!X175</f>
        <v>0</v>
      </c>
      <c r="U55" s="221">
        <f>Мероприятия!Y175</f>
        <v>0</v>
      </c>
      <c r="V55" s="221">
        <f>Мероприятия!AD175</f>
        <v>0</v>
      </c>
      <c r="W55" s="221">
        <f>Мероприятия!AE175</f>
        <v>0</v>
      </c>
      <c r="X55" s="221">
        <f>Мероприятия!AF175</f>
        <v>0</v>
      </c>
      <c r="Y55" s="221">
        <f>Мероприятия!AG175</f>
        <v>0</v>
      </c>
      <c r="Z55" s="221">
        <f>Мероприятия!AH175</f>
        <v>0</v>
      </c>
      <c r="AA55" s="221">
        <f>Мероприятия!AI175</f>
        <v>0</v>
      </c>
      <c r="AB55" s="221">
        <f>Мероприятия!AJ175</f>
        <v>0</v>
      </c>
      <c r="AC55" s="221">
        <f>Мероприятия!AK175</f>
        <v>0</v>
      </c>
      <c r="AD55" s="221">
        <f>Мероприятия!AL175</f>
        <v>0</v>
      </c>
      <c r="AE55" s="221">
        <f>Мероприятия!AM175</f>
        <v>0</v>
      </c>
      <c r="AF55" s="221">
        <f>Мероприятия!AN175</f>
        <v>0</v>
      </c>
      <c r="AG55" s="221">
        <f>Мероприятия!AO175</f>
        <v>0</v>
      </c>
      <c r="AH55" s="160"/>
    </row>
    <row r="56" spans="1:34" ht="63.75">
      <c r="A56" s="178" t="s">
        <v>222</v>
      </c>
      <c r="B56" s="234">
        <v>9116</v>
      </c>
      <c r="C56" s="234" t="s">
        <v>76</v>
      </c>
      <c r="D56" s="253">
        <f t="shared" si="2"/>
        <v>0</v>
      </c>
      <c r="E56" s="253">
        <f t="shared" si="8"/>
        <v>0</v>
      </c>
      <c r="F56" s="253">
        <f t="shared" si="18"/>
        <v>0</v>
      </c>
      <c r="G56" s="221">
        <f>Мероприятия!G176</f>
        <v>0</v>
      </c>
      <c r="H56" s="221">
        <f>Мероприятия!H176</f>
        <v>0</v>
      </c>
      <c r="I56" s="221">
        <f>Мероприятия!M176</f>
        <v>0</v>
      </c>
      <c r="J56" s="221">
        <f>Мероприятия!N176</f>
        <v>0</v>
      </c>
      <c r="K56" s="221">
        <f>Мероприятия!O176</f>
        <v>0</v>
      </c>
      <c r="L56" s="221">
        <f>Мероприятия!P176</f>
        <v>0</v>
      </c>
      <c r="M56" s="221">
        <f>Мероприятия!Q176</f>
        <v>0</v>
      </c>
      <c r="N56" s="221">
        <f>Мероприятия!R176</f>
        <v>0</v>
      </c>
      <c r="O56" s="221">
        <f>Мероприятия!S176</f>
        <v>0</v>
      </c>
      <c r="P56" s="221">
        <f>Мероприятия!T176</f>
        <v>0</v>
      </c>
      <c r="Q56" s="253">
        <f t="shared" si="4"/>
        <v>0</v>
      </c>
      <c r="R56" s="253">
        <f t="shared" si="9"/>
        <v>0</v>
      </c>
      <c r="S56" s="253">
        <f t="shared" si="19"/>
        <v>0</v>
      </c>
      <c r="T56" s="221">
        <f>Мероприятия!X176</f>
        <v>0</v>
      </c>
      <c r="U56" s="221">
        <f>Мероприятия!Y176</f>
        <v>0</v>
      </c>
      <c r="V56" s="221">
        <f>Мероприятия!AD176</f>
        <v>0</v>
      </c>
      <c r="W56" s="221">
        <f>Мероприятия!AE176</f>
        <v>0</v>
      </c>
      <c r="X56" s="221">
        <f>Мероприятия!AF176</f>
        <v>0</v>
      </c>
      <c r="Y56" s="221">
        <f>Мероприятия!AG176</f>
        <v>0</v>
      </c>
      <c r="Z56" s="221">
        <f>Мероприятия!AH176</f>
        <v>0</v>
      </c>
      <c r="AA56" s="221">
        <f>Мероприятия!AI176</f>
        <v>0</v>
      </c>
      <c r="AB56" s="221">
        <f>Мероприятия!AJ176</f>
        <v>0</v>
      </c>
      <c r="AC56" s="221">
        <f>Мероприятия!AK176</f>
        <v>0</v>
      </c>
      <c r="AD56" s="221">
        <f>Мероприятия!AL176</f>
        <v>0</v>
      </c>
      <c r="AE56" s="221">
        <f>Мероприятия!AM176</f>
        <v>0</v>
      </c>
      <c r="AF56" s="221">
        <f>Мероприятия!AN176</f>
        <v>0</v>
      </c>
      <c r="AG56" s="221">
        <f>Мероприятия!AO176</f>
        <v>0</v>
      </c>
      <c r="AH56" s="160"/>
    </row>
    <row r="57" spans="1:34" ht="51">
      <c r="A57" s="184" t="s">
        <v>252</v>
      </c>
      <c r="B57" s="161">
        <v>9120</v>
      </c>
      <c r="C57" s="161" t="s">
        <v>76</v>
      </c>
      <c r="D57" s="173">
        <f t="shared" si="2"/>
        <v>0</v>
      </c>
      <c r="E57" s="173">
        <f t="shared" si="8"/>
        <v>0</v>
      </c>
      <c r="F57" s="173">
        <f t="shared" si="18"/>
        <v>0</v>
      </c>
      <c r="G57" s="223">
        <f>Мероприятия!G177</f>
        <v>0</v>
      </c>
      <c r="H57" s="223">
        <f>Мероприятия!H177</f>
        <v>0</v>
      </c>
      <c r="I57" s="223">
        <f>Мероприятия!M177</f>
        <v>0</v>
      </c>
      <c r="J57" s="223">
        <f>Мероприятия!N177</f>
        <v>0</v>
      </c>
      <c r="K57" s="223">
        <f>Мероприятия!O177</f>
        <v>0</v>
      </c>
      <c r="L57" s="223">
        <f>Мероприятия!P177</f>
        <v>0</v>
      </c>
      <c r="M57" s="223">
        <f>Мероприятия!Q177</f>
        <v>0</v>
      </c>
      <c r="N57" s="223">
        <f>Мероприятия!R177</f>
        <v>0</v>
      </c>
      <c r="O57" s="223">
        <f>Мероприятия!S177</f>
        <v>0</v>
      </c>
      <c r="P57" s="223">
        <f>Мероприятия!T177</f>
        <v>0</v>
      </c>
      <c r="Q57" s="173">
        <f t="shared" si="4"/>
        <v>0</v>
      </c>
      <c r="R57" s="173">
        <f t="shared" si="9"/>
        <v>0</v>
      </c>
      <c r="S57" s="173">
        <f t="shared" si="19"/>
        <v>0</v>
      </c>
      <c r="T57" s="223">
        <f>Мероприятия!X177</f>
        <v>0</v>
      </c>
      <c r="U57" s="223">
        <f>Мероприятия!Y177</f>
        <v>0</v>
      </c>
      <c r="V57" s="223">
        <f>Мероприятия!AD177</f>
        <v>0</v>
      </c>
      <c r="W57" s="223">
        <f>Мероприятия!AE177</f>
        <v>0</v>
      </c>
      <c r="X57" s="223">
        <f>Мероприятия!AF177</f>
        <v>0</v>
      </c>
      <c r="Y57" s="223">
        <f>Мероприятия!AG177</f>
        <v>0</v>
      </c>
      <c r="Z57" s="223">
        <f>Мероприятия!AH177</f>
        <v>0</v>
      </c>
      <c r="AA57" s="223">
        <f>Мероприятия!AI177</f>
        <v>0</v>
      </c>
      <c r="AB57" s="223">
        <f>Мероприятия!AJ177</f>
        <v>0</v>
      </c>
      <c r="AC57" s="223">
        <f>Мероприятия!AK177</f>
        <v>0</v>
      </c>
      <c r="AD57" s="223">
        <f>Мероприятия!AL177</f>
        <v>0</v>
      </c>
      <c r="AE57" s="223">
        <f>Мероприятия!AM177</f>
        <v>0</v>
      </c>
      <c r="AF57" s="223">
        <f>Мероприятия!AN177</f>
        <v>0</v>
      </c>
      <c r="AG57" s="223">
        <f>Мероприятия!AO177</f>
        <v>0</v>
      </c>
      <c r="AH57" s="160"/>
    </row>
    <row r="58" spans="1:34" ht="25.5">
      <c r="A58" s="184" t="s">
        <v>253</v>
      </c>
      <c r="B58" s="161">
        <v>9130</v>
      </c>
      <c r="C58" s="161" t="s">
        <v>77</v>
      </c>
      <c r="D58" s="175" t="s">
        <v>114</v>
      </c>
      <c r="E58" s="175" t="s">
        <v>114</v>
      </c>
      <c r="F58" s="173">
        <f t="shared" si="18"/>
        <v>0</v>
      </c>
      <c r="G58" s="175" t="s">
        <v>114</v>
      </c>
      <c r="H58" s="173">
        <f>SUM(H59:H66)</f>
        <v>0</v>
      </c>
      <c r="I58" s="175" t="s">
        <v>114</v>
      </c>
      <c r="J58" s="173">
        <f>SUM(J59:J66)</f>
        <v>0</v>
      </c>
      <c r="K58" s="175" t="s">
        <v>114</v>
      </c>
      <c r="L58" s="173">
        <f>SUM(L59:L66)</f>
        <v>0</v>
      </c>
      <c r="M58" s="175" t="s">
        <v>114</v>
      </c>
      <c r="N58" s="173">
        <f>SUM(N59:N66)</f>
        <v>0</v>
      </c>
      <c r="O58" s="175" t="s">
        <v>114</v>
      </c>
      <c r="P58" s="173">
        <f>SUM(P59:P66)</f>
        <v>0</v>
      </c>
      <c r="Q58" s="175" t="s">
        <v>114</v>
      </c>
      <c r="R58" s="175" t="s">
        <v>114</v>
      </c>
      <c r="S58" s="173">
        <f t="shared" si="19"/>
        <v>0</v>
      </c>
      <c r="T58" s="175" t="s">
        <v>114</v>
      </c>
      <c r="U58" s="173">
        <f>SUM(U59:U66)</f>
        <v>0</v>
      </c>
      <c r="V58" s="175" t="s">
        <v>114</v>
      </c>
      <c r="W58" s="173">
        <f>SUM(W59:W66)</f>
        <v>0</v>
      </c>
      <c r="X58" s="175" t="s">
        <v>114</v>
      </c>
      <c r="Y58" s="173">
        <f>SUM(Y59:Y66)</f>
        <v>0</v>
      </c>
      <c r="Z58" s="175" t="s">
        <v>114</v>
      </c>
      <c r="AA58" s="173">
        <f>SUM(AA59:AA66)</f>
        <v>0</v>
      </c>
      <c r="AB58" s="175" t="s">
        <v>114</v>
      </c>
      <c r="AC58" s="173">
        <f>SUM(AC59:AC66)</f>
        <v>0</v>
      </c>
      <c r="AD58" s="175" t="s">
        <v>114</v>
      </c>
      <c r="AE58" s="173">
        <f>SUM(AE59:AE66)</f>
        <v>0</v>
      </c>
      <c r="AF58" s="175" t="s">
        <v>114</v>
      </c>
      <c r="AG58" s="173">
        <f>SUM(AG59:AG66)</f>
        <v>0</v>
      </c>
      <c r="AH58" s="160"/>
    </row>
    <row r="59" spans="1:34" ht="25.5">
      <c r="A59" s="178" t="s">
        <v>238</v>
      </c>
      <c r="B59" s="234">
        <v>9131</v>
      </c>
      <c r="C59" s="196" t="s">
        <v>120</v>
      </c>
      <c r="D59" s="254">
        <f aca="true" t="shared" si="22" ref="D59:D66">SUM(G59,I59,M59,O59)</f>
        <v>0</v>
      </c>
      <c r="E59" s="253">
        <f>IF(D59&lt;&gt;0,F59/D59*1000,0)</f>
        <v>0</v>
      </c>
      <c r="F59" s="253">
        <f t="shared" si="18"/>
        <v>0</v>
      </c>
      <c r="G59" s="222">
        <f>Мероприятия!G179</f>
        <v>0</v>
      </c>
      <c r="H59" s="221">
        <f>Мероприятия!H179</f>
        <v>0</v>
      </c>
      <c r="I59" s="222">
        <f>Мероприятия!M179</f>
        <v>0</v>
      </c>
      <c r="J59" s="221">
        <f>Мероприятия!N179</f>
        <v>0</v>
      </c>
      <c r="K59" s="222">
        <f>Мероприятия!O179</f>
        <v>0</v>
      </c>
      <c r="L59" s="221">
        <f>Мероприятия!P179</f>
        <v>0</v>
      </c>
      <c r="M59" s="222">
        <f>Мероприятия!Q179</f>
        <v>0</v>
      </c>
      <c r="N59" s="221">
        <f>Мероприятия!R179</f>
        <v>0</v>
      </c>
      <c r="O59" s="222">
        <f>Мероприятия!S179</f>
        <v>0</v>
      </c>
      <c r="P59" s="221">
        <f>Мероприятия!T179</f>
        <v>0</v>
      </c>
      <c r="Q59" s="254">
        <f aca="true" t="shared" si="23" ref="Q59:Q66">SUM(T59,V59,Z59,AB59)</f>
        <v>0</v>
      </c>
      <c r="R59" s="253">
        <f>IF(Q59&lt;&gt;0,S59/Q59*1000,0)</f>
        <v>0</v>
      </c>
      <c r="S59" s="253">
        <f t="shared" si="19"/>
        <v>0</v>
      </c>
      <c r="T59" s="222">
        <f>Мероприятия!X179</f>
        <v>0</v>
      </c>
      <c r="U59" s="221">
        <f>Мероприятия!Y179</f>
        <v>0</v>
      </c>
      <c r="V59" s="222">
        <f>Мероприятия!AD179</f>
        <v>0</v>
      </c>
      <c r="W59" s="221">
        <f>Мероприятия!AE179</f>
        <v>0</v>
      </c>
      <c r="X59" s="222">
        <f>Мероприятия!AF179</f>
        <v>0</v>
      </c>
      <c r="Y59" s="221">
        <f>Мероприятия!AG179</f>
        <v>0</v>
      </c>
      <c r="Z59" s="222">
        <f>Мероприятия!AH179</f>
        <v>0</v>
      </c>
      <c r="AA59" s="221">
        <f>Мероприятия!AI179</f>
        <v>0</v>
      </c>
      <c r="AB59" s="222">
        <f>Мероприятия!AJ179</f>
        <v>0</v>
      </c>
      <c r="AC59" s="221">
        <f>Мероприятия!AK179</f>
        <v>0</v>
      </c>
      <c r="AD59" s="222">
        <f>Мероприятия!AL179</f>
        <v>0</v>
      </c>
      <c r="AE59" s="221">
        <f>Мероприятия!AM179</f>
        <v>0</v>
      </c>
      <c r="AF59" s="222">
        <f>Мероприятия!AN179</f>
        <v>0</v>
      </c>
      <c r="AG59" s="221">
        <f>Мероприятия!AO179</f>
        <v>0</v>
      </c>
      <c r="AH59" s="160"/>
    </row>
    <row r="60" spans="1:34" ht="25.5">
      <c r="A60" s="178" t="s">
        <v>223</v>
      </c>
      <c r="B60" s="234">
        <v>9132</v>
      </c>
      <c r="C60" s="234" t="s">
        <v>76</v>
      </c>
      <c r="D60" s="253">
        <f t="shared" si="22"/>
        <v>0</v>
      </c>
      <c r="E60" s="253">
        <f aca="true" t="shared" si="24" ref="E60:E72">IF(D60&lt;&gt;0,F60/D60*1000,0)</f>
        <v>0</v>
      </c>
      <c r="F60" s="253">
        <f t="shared" si="18"/>
        <v>0</v>
      </c>
      <c r="G60" s="222">
        <f>Мероприятия!G180</f>
        <v>0</v>
      </c>
      <c r="H60" s="222">
        <f>Мероприятия!H180</f>
        <v>0</v>
      </c>
      <c r="I60" s="222">
        <f>Мероприятия!M180</f>
        <v>0</v>
      </c>
      <c r="J60" s="222">
        <f>Мероприятия!N180</f>
        <v>0</v>
      </c>
      <c r="K60" s="222">
        <f>Мероприятия!O180</f>
        <v>0</v>
      </c>
      <c r="L60" s="222">
        <f>Мероприятия!P180</f>
        <v>0</v>
      </c>
      <c r="M60" s="222">
        <f>Мероприятия!Q180</f>
        <v>0</v>
      </c>
      <c r="N60" s="222">
        <f>Мероприятия!R180</f>
        <v>0</v>
      </c>
      <c r="O60" s="222">
        <f>Мероприятия!S180</f>
        <v>0</v>
      </c>
      <c r="P60" s="222">
        <f>Мероприятия!T180</f>
        <v>0</v>
      </c>
      <c r="Q60" s="253">
        <f t="shared" si="23"/>
        <v>0</v>
      </c>
      <c r="R60" s="253">
        <f aca="true" t="shared" si="25" ref="R60:R72">IF(Q60&lt;&gt;0,S60/Q60*1000,0)</f>
        <v>0</v>
      </c>
      <c r="S60" s="253">
        <f t="shared" si="19"/>
        <v>0</v>
      </c>
      <c r="T60" s="222">
        <f>Мероприятия!X180</f>
        <v>0</v>
      </c>
      <c r="U60" s="222">
        <f>Мероприятия!Y180</f>
        <v>0</v>
      </c>
      <c r="V60" s="222">
        <f>Мероприятия!AD180</f>
        <v>0</v>
      </c>
      <c r="W60" s="222">
        <f>Мероприятия!AE180</f>
        <v>0</v>
      </c>
      <c r="X60" s="222">
        <f>Мероприятия!AF180</f>
        <v>0</v>
      </c>
      <c r="Y60" s="222">
        <f>Мероприятия!AG180</f>
        <v>0</v>
      </c>
      <c r="Z60" s="222">
        <f>Мероприятия!AH180</f>
        <v>0</v>
      </c>
      <c r="AA60" s="222">
        <f>Мероприятия!AI180</f>
        <v>0</v>
      </c>
      <c r="AB60" s="222">
        <f>Мероприятия!AJ180</f>
        <v>0</v>
      </c>
      <c r="AC60" s="222">
        <f>Мероприятия!AK180</f>
        <v>0</v>
      </c>
      <c r="AD60" s="222">
        <f>Мероприятия!AL180</f>
        <v>0</v>
      </c>
      <c r="AE60" s="222">
        <f>Мероприятия!AM180</f>
        <v>0</v>
      </c>
      <c r="AF60" s="222">
        <f>Мероприятия!AN180</f>
        <v>0</v>
      </c>
      <c r="AG60" s="222">
        <f>Мероприятия!AO180</f>
        <v>0</v>
      </c>
      <c r="AH60" s="160"/>
    </row>
    <row r="61" spans="1:34" ht="25.5">
      <c r="A61" s="178" t="s">
        <v>224</v>
      </c>
      <c r="B61" s="234">
        <v>9133</v>
      </c>
      <c r="C61" s="234" t="s">
        <v>76</v>
      </c>
      <c r="D61" s="253">
        <f t="shared" si="22"/>
        <v>0</v>
      </c>
      <c r="E61" s="253">
        <f t="shared" si="24"/>
        <v>0</v>
      </c>
      <c r="F61" s="253">
        <f t="shared" si="18"/>
        <v>0</v>
      </c>
      <c r="G61" s="222">
        <f>Мероприятия!G181</f>
        <v>0</v>
      </c>
      <c r="H61" s="222">
        <f>Мероприятия!H181</f>
        <v>0</v>
      </c>
      <c r="I61" s="222">
        <f>Мероприятия!M181</f>
        <v>0</v>
      </c>
      <c r="J61" s="222">
        <f>Мероприятия!N181</f>
        <v>0</v>
      </c>
      <c r="K61" s="222">
        <f>Мероприятия!O181</f>
        <v>0</v>
      </c>
      <c r="L61" s="222">
        <f>Мероприятия!P181</f>
        <v>0</v>
      </c>
      <c r="M61" s="222">
        <f>Мероприятия!Q181</f>
        <v>0</v>
      </c>
      <c r="N61" s="222">
        <f>Мероприятия!R181</f>
        <v>0</v>
      </c>
      <c r="O61" s="222">
        <f>Мероприятия!S181</f>
        <v>0</v>
      </c>
      <c r="P61" s="222">
        <f>Мероприятия!T181</f>
        <v>0</v>
      </c>
      <c r="Q61" s="253">
        <f t="shared" si="23"/>
        <v>0</v>
      </c>
      <c r="R61" s="253">
        <f t="shared" si="25"/>
        <v>0</v>
      </c>
      <c r="S61" s="253">
        <f t="shared" si="19"/>
        <v>0</v>
      </c>
      <c r="T61" s="222">
        <f>Мероприятия!X181</f>
        <v>0</v>
      </c>
      <c r="U61" s="222">
        <f>Мероприятия!Y181</f>
        <v>0</v>
      </c>
      <c r="V61" s="222">
        <f>Мероприятия!AD181</f>
        <v>0</v>
      </c>
      <c r="W61" s="222">
        <f>Мероприятия!AE181</f>
        <v>0</v>
      </c>
      <c r="X61" s="222">
        <f>Мероприятия!AF181</f>
        <v>0</v>
      </c>
      <c r="Y61" s="222">
        <f>Мероприятия!AG181</f>
        <v>0</v>
      </c>
      <c r="Z61" s="222">
        <f>Мероприятия!AH181</f>
        <v>0</v>
      </c>
      <c r="AA61" s="222">
        <f>Мероприятия!AI181</f>
        <v>0</v>
      </c>
      <c r="AB61" s="222">
        <f>Мероприятия!AJ181</f>
        <v>0</v>
      </c>
      <c r="AC61" s="222">
        <f>Мероприятия!AK181</f>
        <v>0</v>
      </c>
      <c r="AD61" s="222">
        <f>Мероприятия!AL181</f>
        <v>0</v>
      </c>
      <c r="AE61" s="222">
        <f>Мероприятия!AM181</f>
        <v>0</v>
      </c>
      <c r="AF61" s="222">
        <f>Мероприятия!AN181</f>
        <v>0</v>
      </c>
      <c r="AG61" s="222">
        <f>Мероприятия!AO181</f>
        <v>0</v>
      </c>
      <c r="AH61" s="160"/>
    </row>
    <row r="62" spans="1:34" ht="38.25">
      <c r="A62" s="178" t="s">
        <v>225</v>
      </c>
      <c r="B62" s="234">
        <v>9134</v>
      </c>
      <c r="C62" s="234" t="s">
        <v>76</v>
      </c>
      <c r="D62" s="253">
        <f t="shared" si="22"/>
        <v>0</v>
      </c>
      <c r="E62" s="253">
        <f t="shared" si="24"/>
        <v>0</v>
      </c>
      <c r="F62" s="253">
        <f t="shared" si="18"/>
        <v>0</v>
      </c>
      <c r="G62" s="222">
        <f>Мероприятия!G182</f>
        <v>0</v>
      </c>
      <c r="H62" s="222">
        <f>Мероприятия!H182</f>
        <v>0</v>
      </c>
      <c r="I62" s="222">
        <f>Мероприятия!M182</f>
        <v>0</v>
      </c>
      <c r="J62" s="222">
        <f>Мероприятия!N182</f>
        <v>0</v>
      </c>
      <c r="K62" s="222">
        <f>Мероприятия!O182</f>
        <v>0</v>
      </c>
      <c r="L62" s="222">
        <f>Мероприятия!P182</f>
        <v>0</v>
      </c>
      <c r="M62" s="222">
        <f>Мероприятия!Q182</f>
        <v>0</v>
      </c>
      <c r="N62" s="222">
        <f>Мероприятия!R182</f>
        <v>0</v>
      </c>
      <c r="O62" s="222">
        <f>Мероприятия!S182</f>
        <v>0</v>
      </c>
      <c r="P62" s="222">
        <f>Мероприятия!T182</f>
        <v>0</v>
      </c>
      <c r="Q62" s="253">
        <f t="shared" si="23"/>
        <v>0</v>
      </c>
      <c r="R62" s="253">
        <f t="shared" si="25"/>
        <v>0</v>
      </c>
      <c r="S62" s="253">
        <f t="shared" si="19"/>
        <v>0</v>
      </c>
      <c r="T62" s="222">
        <f>Мероприятия!X182</f>
        <v>0</v>
      </c>
      <c r="U62" s="222">
        <f>Мероприятия!Y182</f>
        <v>0</v>
      </c>
      <c r="V62" s="222">
        <f>Мероприятия!AD182</f>
        <v>0</v>
      </c>
      <c r="W62" s="222">
        <f>Мероприятия!AE182</f>
        <v>0</v>
      </c>
      <c r="X62" s="222">
        <f>Мероприятия!AF182</f>
        <v>0</v>
      </c>
      <c r="Y62" s="222">
        <f>Мероприятия!AG182</f>
        <v>0</v>
      </c>
      <c r="Z62" s="222">
        <f>Мероприятия!AH182</f>
        <v>0</v>
      </c>
      <c r="AA62" s="222">
        <f>Мероприятия!AI182</f>
        <v>0</v>
      </c>
      <c r="AB62" s="222">
        <f>Мероприятия!AJ182</f>
        <v>0</v>
      </c>
      <c r="AC62" s="222">
        <f>Мероприятия!AK182</f>
        <v>0</v>
      </c>
      <c r="AD62" s="222">
        <f>Мероприятия!AL182</f>
        <v>0</v>
      </c>
      <c r="AE62" s="222">
        <f>Мероприятия!AM182</f>
        <v>0</v>
      </c>
      <c r="AF62" s="222">
        <f>Мероприятия!AN182</f>
        <v>0</v>
      </c>
      <c r="AG62" s="222">
        <f>Мероприятия!AO182</f>
        <v>0</v>
      </c>
      <c r="AH62" s="160"/>
    </row>
    <row r="63" spans="1:34" ht="25.5">
      <c r="A63" s="178" t="s">
        <v>226</v>
      </c>
      <c r="B63" s="234">
        <v>9135</v>
      </c>
      <c r="C63" s="234" t="s">
        <v>76</v>
      </c>
      <c r="D63" s="253">
        <f t="shared" si="22"/>
        <v>0</v>
      </c>
      <c r="E63" s="253">
        <f t="shared" si="24"/>
        <v>0</v>
      </c>
      <c r="F63" s="253">
        <f t="shared" si="18"/>
        <v>0</v>
      </c>
      <c r="G63" s="222">
        <f>Мероприятия!G183</f>
        <v>0</v>
      </c>
      <c r="H63" s="222">
        <f>Мероприятия!H183</f>
        <v>0</v>
      </c>
      <c r="I63" s="222">
        <f>Мероприятия!M183</f>
        <v>0</v>
      </c>
      <c r="J63" s="222">
        <f>Мероприятия!N183</f>
        <v>0</v>
      </c>
      <c r="K63" s="222">
        <f>Мероприятия!O183</f>
        <v>0</v>
      </c>
      <c r="L63" s="222">
        <f>Мероприятия!P183</f>
        <v>0</v>
      </c>
      <c r="M63" s="222">
        <f>Мероприятия!Q183</f>
        <v>0</v>
      </c>
      <c r="N63" s="222">
        <f>Мероприятия!R183</f>
        <v>0</v>
      </c>
      <c r="O63" s="222">
        <f>Мероприятия!S183</f>
        <v>0</v>
      </c>
      <c r="P63" s="222">
        <f>Мероприятия!T183</f>
        <v>0</v>
      </c>
      <c r="Q63" s="253">
        <f t="shared" si="23"/>
        <v>0</v>
      </c>
      <c r="R63" s="253">
        <f t="shared" si="25"/>
        <v>0</v>
      </c>
      <c r="S63" s="253">
        <f t="shared" si="19"/>
        <v>0</v>
      </c>
      <c r="T63" s="222">
        <f>Мероприятия!X183</f>
        <v>0</v>
      </c>
      <c r="U63" s="222">
        <f>Мероприятия!Y183</f>
        <v>0</v>
      </c>
      <c r="V63" s="222">
        <f>Мероприятия!AD183</f>
        <v>0</v>
      </c>
      <c r="W63" s="222">
        <f>Мероприятия!AE183</f>
        <v>0</v>
      </c>
      <c r="X63" s="222">
        <f>Мероприятия!AF183</f>
        <v>0</v>
      </c>
      <c r="Y63" s="222">
        <f>Мероприятия!AG183</f>
        <v>0</v>
      </c>
      <c r="Z63" s="222">
        <f>Мероприятия!AH183</f>
        <v>0</v>
      </c>
      <c r="AA63" s="222">
        <f>Мероприятия!AI183</f>
        <v>0</v>
      </c>
      <c r="AB63" s="222">
        <f>Мероприятия!AJ183</f>
        <v>0</v>
      </c>
      <c r="AC63" s="222">
        <f>Мероприятия!AK183</f>
        <v>0</v>
      </c>
      <c r="AD63" s="222">
        <f>Мероприятия!AL183</f>
        <v>0</v>
      </c>
      <c r="AE63" s="222">
        <f>Мероприятия!AM183</f>
        <v>0</v>
      </c>
      <c r="AF63" s="222">
        <f>Мероприятия!AN183</f>
        <v>0</v>
      </c>
      <c r="AG63" s="222">
        <f>Мероприятия!AO183</f>
        <v>0</v>
      </c>
      <c r="AH63" s="160"/>
    </row>
    <row r="64" spans="1:34" ht="25.5">
      <c r="A64" s="178" t="s">
        <v>227</v>
      </c>
      <c r="B64" s="234">
        <v>9136</v>
      </c>
      <c r="C64" s="234" t="s">
        <v>76</v>
      </c>
      <c r="D64" s="253">
        <f t="shared" si="22"/>
        <v>0</v>
      </c>
      <c r="E64" s="253">
        <f t="shared" si="24"/>
        <v>0</v>
      </c>
      <c r="F64" s="253">
        <f t="shared" si="18"/>
        <v>0</v>
      </c>
      <c r="G64" s="222">
        <f>Мероприятия!G184</f>
        <v>0</v>
      </c>
      <c r="H64" s="222">
        <f>Мероприятия!H184</f>
        <v>0</v>
      </c>
      <c r="I64" s="222">
        <f>Мероприятия!M184</f>
        <v>0</v>
      </c>
      <c r="J64" s="222">
        <f>Мероприятия!N184</f>
        <v>0</v>
      </c>
      <c r="K64" s="222">
        <f>Мероприятия!O184</f>
        <v>0</v>
      </c>
      <c r="L64" s="222">
        <f>Мероприятия!P184</f>
        <v>0</v>
      </c>
      <c r="M64" s="222">
        <f>Мероприятия!Q184</f>
        <v>0</v>
      </c>
      <c r="N64" s="222">
        <f>Мероприятия!R184</f>
        <v>0</v>
      </c>
      <c r="O64" s="222">
        <f>Мероприятия!S184</f>
        <v>0</v>
      </c>
      <c r="P64" s="222">
        <f>Мероприятия!T184</f>
        <v>0</v>
      </c>
      <c r="Q64" s="253">
        <f t="shared" si="23"/>
        <v>0</v>
      </c>
      <c r="R64" s="253">
        <f t="shared" si="25"/>
        <v>0</v>
      </c>
      <c r="S64" s="253">
        <f t="shared" si="19"/>
        <v>0</v>
      </c>
      <c r="T64" s="222">
        <f>Мероприятия!X184</f>
        <v>0</v>
      </c>
      <c r="U64" s="222">
        <f>Мероприятия!Y184</f>
        <v>0</v>
      </c>
      <c r="V64" s="222">
        <f>Мероприятия!AD184</f>
        <v>0</v>
      </c>
      <c r="W64" s="222">
        <f>Мероприятия!AE184</f>
        <v>0</v>
      </c>
      <c r="X64" s="222">
        <f>Мероприятия!AF184</f>
        <v>0</v>
      </c>
      <c r="Y64" s="222">
        <f>Мероприятия!AG184</f>
        <v>0</v>
      </c>
      <c r="Z64" s="222">
        <f>Мероприятия!AH184</f>
        <v>0</v>
      </c>
      <c r="AA64" s="222">
        <f>Мероприятия!AI184</f>
        <v>0</v>
      </c>
      <c r="AB64" s="222">
        <f>Мероприятия!AJ184</f>
        <v>0</v>
      </c>
      <c r="AC64" s="222">
        <f>Мероприятия!AK184</f>
        <v>0</v>
      </c>
      <c r="AD64" s="222">
        <f>Мероприятия!AL184</f>
        <v>0</v>
      </c>
      <c r="AE64" s="222">
        <f>Мероприятия!AM184</f>
        <v>0</v>
      </c>
      <c r="AF64" s="222">
        <f>Мероприятия!AN184</f>
        <v>0</v>
      </c>
      <c r="AG64" s="222">
        <f>Мероприятия!AO184</f>
        <v>0</v>
      </c>
      <c r="AH64" s="160"/>
    </row>
    <row r="65" spans="1:34" ht="38.25">
      <c r="A65" s="178" t="s">
        <v>228</v>
      </c>
      <c r="B65" s="234">
        <v>9137</v>
      </c>
      <c r="C65" s="234" t="s">
        <v>76</v>
      </c>
      <c r="D65" s="253">
        <f t="shared" si="22"/>
        <v>0</v>
      </c>
      <c r="E65" s="253">
        <f t="shared" si="24"/>
        <v>0</v>
      </c>
      <c r="F65" s="253">
        <f t="shared" si="18"/>
        <v>0</v>
      </c>
      <c r="G65" s="222">
        <f>Мероприятия!G185</f>
        <v>0</v>
      </c>
      <c r="H65" s="222">
        <f>Мероприятия!H185</f>
        <v>0</v>
      </c>
      <c r="I65" s="222">
        <f>Мероприятия!M185</f>
        <v>0</v>
      </c>
      <c r="J65" s="222">
        <f>Мероприятия!N185</f>
        <v>0</v>
      </c>
      <c r="K65" s="222">
        <f>Мероприятия!O185</f>
        <v>0</v>
      </c>
      <c r="L65" s="222">
        <f>Мероприятия!P185</f>
        <v>0</v>
      </c>
      <c r="M65" s="222">
        <f>Мероприятия!Q185</f>
        <v>0</v>
      </c>
      <c r="N65" s="222">
        <f>Мероприятия!R185</f>
        <v>0</v>
      </c>
      <c r="O65" s="222">
        <f>Мероприятия!S185</f>
        <v>0</v>
      </c>
      <c r="P65" s="222">
        <f>Мероприятия!T185</f>
        <v>0</v>
      </c>
      <c r="Q65" s="253">
        <f t="shared" si="23"/>
        <v>0</v>
      </c>
      <c r="R65" s="253">
        <f t="shared" si="25"/>
        <v>0</v>
      </c>
      <c r="S65" s="253">
        <f t="shared" si="19"/>
        <v>0</v>
      </c>
      <c r="T65" s="222">
        <f>Мероприятия!X185</f>
        <v>0</v>
      </c>
      <c r="U65" s="222">
        <f>Мероприятия!Y185</f>
        <v>0</v>
      </c>
      <c r="V65" s="222">
        <f>Мероприятия!AD185</f>
        <v>0</v>
      </c>
      <c r="W65" s="222">
        <f>Мероприятия!AE185</f>
        <v>0</v>
      </c>
      <c r="X65" s="222">
        <f>Мероприятия!AF185</f>
        <v>0</v>
      </c>
      <c r="Y65" s="222">
        <f>Мероприятия!AG185</f>
        <v>0</v>
      </c>
      <c r="Z65" s="222">
        <f>Мероприятия!AH185</f>
        <v>0</v>
      </c>
      <c r="AA65" s="222">
        <f>Мероприятия!AI185</f>
        <v>0</v>
      </c>
      <c r="AB65" s="222">
        <f>Мероприятия!AJ185</f>
        <v>0</v>
      </c>
      <c r="AC65" s="222">
        <f>Мероприятия!AK185</f>
        <v>0</v>
      </c>
      <c r="AD65" s="222">
        <f>Мероприятия!AL185</f>
        <v>0</v>
      </c>
      <c r="AE65" s="222">
        <f>Мероприятия!AM185</f>
        <v>0</v>
      </c>
      <c r="AF65" s="222">
        <f>Мероприятия!AN185</f>
        <v>0</v>
      </c>
      <c r="AG65" s="222">
        <f>Мероприятия!AO185</f>
        <v>0</v>
      </c>
      <c r="AH65" s="160"/>
    </row>
    <row r="66" spans="1:34" ht="38.25">
      <c r="A66" s="178" t="s">
        <v>229</v>
      </c>
      <c r="B66" s="234">
        <v>9138</v>
      </c>
      <c r="C66" s="234" t="s">
        <v>76</v>
      </c>
      <c r="D66" s="253">
        <f t="shared" si="22"/>
        <v>0</v>
      </c>
      <c r="E66" s="253">
        <f>IF(D66&lt;&gt;0,F66/D66*1000,0)</f>
        <v>0</v>
      </c>
      <c r="F66" s="253">
        <f t="shared" si="18"/>
        <v>0</v>
      </c>
      <c r="G66" s="222">
        <f>Мероприятия!G186</f>
        <v>0</v>
      </c>
      <c r="H66" s="222">
        <f>Мероприятия!H186</f>
        <v>0</v>
      </c>
      <c r="I66" s="222">
        <f>Мероприятия!M186</f>
        <v>0</v>
      </c>
      <c r="J66" s="222">
        <f>Мероприятия!N186</f>
        <v>0</v>
      </c>
      <c r="K66" s="222">
        <f>Мероприятия!O186</f>
        <v>0</v>
      </c>
      <c r="L66" s="222">
        <f>Мероприятия!P186</f>
        <v>0</v>
      </c>
      <c r="M66" s="222">
        <f>Мероприятия!Q186</f>
        <v>0</v>
      </c>
      <c r="N66" s="222">
        <f>Мероприятия!R186</f>
        <v>0</v>
      </c>
      <c r="O66" s="222">
        <f>Мероприятия!S186</f>
        <v>0</v>
      </c>
      <c r="P66" s="222">
        <f>Мероприятия!T186</f>
        <v>0</v>
      </c>
      <c r="Q66" s="253">
        <f t="shared" si="23"/>
        <v>0</v>
      </c>
      <c r="R66" s="253">
        <f>IF(Q66&lt;&gt;0,S66/Q66*1000,0)</f>
        <v>0</v>
      </c>
      <c r="S66" s="253">
        <f t="shared" si="19"/>
        <v>0</v>
      </c>
      <c r="T66" s="222">
        <f>Мероприятия!X186</f>
        <v>0</v>
      </c>
      <c r="U66" s="222">
        <f>Мероприятия!Y186</f>
        <v>0</v>
      </c>
      <c r="V66" s="222">
        <f>Мероприятия!AD186</f>
        <v>0</v>
      </c>
      <c r="W66" s="222">
        <f>Мероприятия!AE186</f>
        <v>0</v>
      </c>
      <c r="X66" s="222">
        <f>Мероприятия!AF186</f>
        <v>0</v>
      </c>
      <c r="Y66" s="222">
        <f>Мероприятия!AG186</f>
        <v>0</v>
      </c>
      <c r="Z66" s="222">
        <f>Мероприятия!AH186</f>
        <v>0</v>
      </c>
      <c r="AA66" s="222">
        <f>Мероприятия!AI186</f>
        <v>0</v>
      </c>
      <c r="AB66" s="222">
        <f>Мероприятия!AJ186</f>
        <v>0</v>
      </c>
      <c r="AC66" s="222">
        <f>Мероприятия!AK186</f>
        <v>0</v>
      </c>
      <c r="AD66" s="222">
        <f>Мероприятия!AL186</f>
        <v>0</v>
      </c>
      <c r="AE66" s="222">
        <f>Мероприятия!AM186</f>
        <v>0</v>
      </c>
      <c r="AF66" s="222">
        <f>Мероприятия!AN186</f>
        <v>0</v>
      </c>
      <c r="AG66" s="222">
        <f>Мероприятия!AO186</f>
        <v>0</v>
      </c>
      <c r="AH66" s="160"/>
    </row>
    <row r="67" spans="1:34" ht="25.5">
      <c r="A67" s="184" t="s">
        <v>254</v>
      </c>
      <c r="B67" s="161">
        <v>9140</v>
      </c>
      <c r="C67" s="161" t="s">
        <v>77</v>
      </c>
      <c r="D67" s="175" t="s">
        <v>114</v>
      </c>
      <c r="E67" s="175" t="s">
        <v>114</v>
      </c>
      <c r="F67" s="173">
        <f t="shared" si="18"/>
        <v>0</v>
      </c>
      <c r="G67" s="175" t="s">
        <v>114</v>
      </c>
      <c r="H67" s="173">
        <f>SUM(H68:H71)</f>
        <v>0</v>
      </c>
      <c r="I67" s="175" t="s">
        <v>114</v>
      </c>
      <c r="J67" s="173">
        <f>SUM(J68:J71)</f>
        <v>0</v>
      </c>
      <c r="K67" s="175" t="s">
        <v>114</v>
      </c>
      <c r="L67" s="173">
        <f>SUM(L68:L71)</f>
        <v>0</v>
      </c>
      <c r="M67" s="175" t="s">
        <v>114</v>
      </c>
      <c r="N67" s="173">
        <f>SUM(N68:N71)</f>
        <v>0</v>
      </c>
      <c r="O67" s="175" t="s">
        <v>114</v>
      </c>
      <c r="P67" s="173">
        <f>SUM(P68:P71)</f>
        <v>0</v>
      </c>
      <c r="Q67" s="175" t="s">
        <v>114</v>
      </c>
      <c r="R67" s="175" t="s">
        <v>114</v>
      </c>
      <c r="S67" s="173">
        <f t="shared" si="19"/>
        <v>0</v>
      </c>
      <c r="T67" s="175" t="s">
        <v>114</v>
      </c>
      <c r="U67" s="173">
        <f>SUM(U68:U71)</f>
        <v>0</v>
      </c>
      <c r="V67" s="175" t="s">
        <v>114</v>
      </c>
      <c r="W67" s="173">
        <f>SUM(W68:W71)</f>
        <v>0</v>
      </c>
      <c r="X67" s="175" t="s">
        <v>114</v>
      </c>
      <c r="Y67" s="173">
        <f>SUM(Y68:Y71)</f>
        <v>0</v>
      </c>
      <c r="Z67" s="175" t="s">
        <v>114</v>
      </c>
      <c r="AA67" s="173">
        <f>SUM(AA68:AA71)</f>
        <v>0</v>
      </c>
      <c r="AB67" s="175" t="s">
        <v>114</v>
      </c>
      <c r="AC67" s="173">
        <f>SUM(AC68:AC71)</f>
        <v>0</v>
      </c>
      <c r="AD67" s="175" t="s">
        <v>114</v>
      </c>
      <c r="AE67" s="173">
        <f>SUM(AE68:AE71)</f>
        <v>0</v>
      </c>
      <c r="AF67" s="175" t="s">
        <v>114</v>
      </c>
      <c r="AG67" s="173">
        <f>SUM(AG68:AG71)</f>
        <v>0</v>
      </c>
      <c r="AH67" s="160"/>
    </row>
    <row r="68" spans="1:34" ht="12.75">
      <c r="A68" s="178" t="s">
        <v>237</v>
      </c>
      <c r="B68" s="234">
        <v>9141</v>
      </c>
      <c r="C68" s="196" t="s">
        <v>120</v>
      </c>
      <c r="D68" s="254">
        <f aca="true" t="shared" si="26" ref="D68:D74">SUM(G68,I68,M68,O68)</f>
        <v>0</v>
      </c>
      <c r="E68" s="253">
        <f>IF(D68&lt;&gt;0,F68/D68*1000,0)</f>
        <v>0</v>
      </c>
      <c r="F68" s="253">
        <f t="shared" si="18"/>
        <v>0</v>
      </c>
      <c r="G68" s="222">
        <f>Мероприятия!G188</f>
        <v>0</v>
      </c>
      <c r="H68" s="221">
        <f>Мероприятия!H188</f>
        <v>0</v>
      </c>
      <c r="I68" s="222">
        <f>Мероприятия!M188</f>
        <v>0</v>
      </c>
      <c r="J68" s="221">
        <f>Мероприятия!N188</f>
        <v>0</v>
      </c>
      <c r="K68" s="222">
        <f>Мероприятия!O188</f>
        <v>0</v>
      </c>
      <c r="L68" s="221">
        <f>Мероприятия!P188</f>
        <v>0</v>
      </c>
      <c r="M68" s="222">
        <f>Мероприятия!Q188</f>
        <v>0</v>
      </c>
      <c r="N68" s="221">
        <f>Мероприятия!R188</f>
        <v>0</v>
      </c>
      <c r="O68" s="222">
        <f>Мероприятия!S188</f>
        <v>0</v>
      </c>
      <c r="P68" s="221">
        <f>Мероприятия!T188</f>
        <v>0</v>
      </c>
      <c r="Q68" s="254">
        <f aca="true" t="shared" si="27" ref="Q68:Q74">SUM(T68,V68,Z68,AB68)</f>
        <v>0</v>
      </c>
      <c r="R68" s="253">
        <f>IF(Q68&lt;&gt;0,S68/Q68*1000,0)</f>
        <v>0</v>
      </c>
      <c r="S68" s="253">
        <f t="shared" si="19"/>
        <v>0</v>
      </c>
      <c r="T68" s="222">
        <f>Мероприятия!X188</f>
        <v>0</v>
      </c>
      <c r="U68" s="221">
        <f>Мероприятия!Y188</f>
        <v>0</v>
      </c>
      <c r="V68" s="222">
        <f>Мероприятия!AD188</f>
        <v>0</v>
      </c>
      <c r="W68" s="221">
        <f>Мероприятия!AE188</f>
        <v>0</v>
      </c>
      <c r="X68" s="222">
        <f>Мероприятия!AF188</f>
        <v>0</v>
      </c>
      <c r="Y68" s="221">
        <f>Мероприятия!AG188</f>
        <v>0</v>
      </c>
      <c r="Z68" s="222">
        <f>Мероприятия!AH188</f>
        <v>0</v>
      </c>
      <c r="AA68" s="221">
        <f>Мероприятия!AI188</f>
        <v>0</v>
      </c>
      <c r="AB68" s="222">
        <f>Мероприятия!AJ188</f>
        <v>0</v>
      </c>
      <c r="AC68" s="221">
        <f>Мероприятия!AK188</f>
        <v>0</v>
      </c>
      <c r="AD68" s="222">
        <f>Мероприятия!AL188</f>
        <v>0</v>
      </c>
      <c r="AE68" s="221">
        <f>Мероприятия!AM188</f>
        <v>0</v>
      </c>
      <c r="AF68" s="222">
        <f>Мероприятия!AN188</f>
        <v>0</v>
      </c>
      <c r="AG68" s="221">
        <f>Мероприятия!AO188</f>
        <v>0</v>
      </c>
      <c r="AH68" s="160"/>
    </row>
    <row r="69" spans="1:34" ht="12.75">
      <c r="A69" s="178" t="s">
        <v>230</v>
      </c>
      <c r="B69" s="234">
        <v>9142</v>
      </c>
      <c r="C69" s="234" t="s">
        <v>76</v>
      </c>
      <c r="D69" s="253">
        <f t="shared" si="26"/>
        <v>0</v>
      </c>
      <c r="E69" s="253">
        <f t="shared" si="24"/>
        <v>0</v>
      </c>
      <c r="F69" s="253">
        <f t="shared" si="18"/>
        <v>0</v>
      </c>
      <c r="G69" s="222">
        <f>Мероприятия!G189</f>
        <v>0</v>
      </c>
      <c r="H69" s="222">
        <f>Мероприятия!H189</f>
        <v>0</v>
      </c>
      <c r="I69" s="222">
        <f>Мероприятия!M189</f>
        <v>0</v>
      </c>
      <c r="J69" s="222">
        <f>Мероприятия!N189</f>
        <v>0</v>
      </c>
      <c r="K69" s="222">
        <f>Мероприятия!O189</f>
        <v>0</v>
      </c>
      <c r="L69" s="222">
        <f>Мероприятия!P189</f>
        <v>0</v>
      </c>
      <c r="M69" s="222">
        <f>Мероприятия!Q189</f>
        <v>0</v>
      </c>
      <c r="N69" s="222">
        <f>Мероприятия!R189</f>
        <v>0</v>
      </c>
      <c r="O69" s="222">
        <f>Мероприятия!S189</f>
        <v>0</v>
      </c>
      <c r="P69" s="222">
        <f>Мероприятия!T189</f>
        <v>0</v>
      </c>
      <c r="Q69" s="253">
        <f t="shared" si="27"/>
        <v>0</v>
      </c>
      <c r="R69" s="253">
        <f t="shared" si="25"/>
        <v>0</v>
      </c>
      <c r="S69" s="253">
        <f t="shared" si="19"/>
        <v>0</v>
      </c>
      <c r="T69" s="222">
        <f>Мероприятия!X189</f>
        <v>0</v>
      </c>
      <c r="U69" s="222">
        <f>Мероприятия!Y189</f>
        <v>0</v>
      </c>
      <c r="V69" s="222">
        <f>Мероприятия!AD189</f>
        <v>0</v>
      </c>
      <c r="W69" s="222">
        <f>Мероприятия!AE189</f>
        <v>0</v>
      </c>
      <c r="X69" s="222">
        <f>Мероприятия!AF189</f>
        <v>0</v>
      </c>
      <c r="Y69" s="222">
        <f>Мероприятия!AG189</f>
        <v>0</v>
      </c>
      <c r="Z69" s="222">
        <f>Мероприятия!AH189</f>
        <v>0</v>
      </c>
      <c r="AA69" s="222">
        <f>Мероприятия!AI189</f>
        <v>0</v>
      </c>
      <c r="AB69" s="222">
        <f>Мероприятия!AJ189</f>
        <v>0</v>
      </c>
      <c r="AC69" s="222">
        <f>Мероприятия!AK189</f>
        <v>0</v>
      </c>
      <c r="AD69" s="222">
        <f>Мероприятия!AL189</f>
        <v>0</v>
      </c>
      <c r="AE69" s="222">
        <f>Мероприятия!AM189</f>
        <v>0</v>
      </c>
      <c r="AF69" s="222">
        <f>Мероприятия!AN189</f>
        <v>0</v>
      </c>
      <c r="AG69" s="222">
        <f>Мероприятия!AO189</f>
        <v>0</v>
      </c>
      <c r="AH69" s="160"/>
    </row>
    <row r="70" spans="1:34" ht="51">
      <c r="A70" s="178" t="s">
        <v>231</v>
      </c>
      <c r="B70" s="234">
        <v>9143</v>
      </c>
      <c r="C70" s="234" t="s">
        <v>76</v>
      </c>
      <c r="D70" s="253">
        <f t="shared" si="26"/>
        <v>0</v>
      </c>
      <c r="E70" s="253">
        <f t="shared" si="24"/>
        <v>0</v>
      </c>
      <c r="F70" s="253">
        <f t="shared" si="18"/>
        <v>0</v>
      </c>
      <c r="G70" s="222">
        <f>Мероприятия!G190</f>
        <v>0</v>
      </c>
      <c r="H70" s="222">
        <f>Мероприятия!H190</f>
        <v>0</v>
      </c>
      <c r="I70" s="222">
        <f>Мероприятия!M190</f>
        <v>0</v>
      </c>
      <c r="J70" s="222">
        <f>Мероприятия!N190</f>
        <v>0</v>
      </c>
      <c r="K70" s="222">
        <f>Мероприятия!O190</f>
        <v>0</v>
      </c>
      <c r="L70" s="222">
        <f>Мероприятия!P190</f>
        <v>0</v>
      </c>
      <c r="M70" s="222">
        <f>Мероприятия!Q190</f>
        <v>0</v>
      </c>
      <c r="N70" s="222">
        <f>Мероприятия!R190</f>
        <v>0</v>
      </c>
      <c r="O70" s="222">
        <f>Мероприятия!S190</f>
        <v>0</v>
      </c>
      <c r="P70" s="222">
        <f>Мероприятия!T190</f>
        <v>0</v>
      </c>
      <c r="Q70" s="253">
        <f t="shared" si="27"/>
        <v>0</v>
      </c>
      <c r="R70" s="253">
        <f t="shared" si="25"/>
        <v>0</v>
      </c>
      <c r="S70" s="253">
        <f t="shared" si="19"/>
        <v>0</v>
      </c>
      <c r="T70" s="222">
        <f>Мероприятия!X190</f>
        <v>0</v>
      </c>
      <c r="U70" s="222">
        <f>Мероприятия!Y190</f>
        <v>0</v>
      </c>
      <c r="V70" s="222">
        <f>Мероприятия!AD190</f>
        <v>0</v>
      </c>
      <c r="W70" s="222">
        <f>Мероприятия!AE190</f>
        <v>0</v>
      </c>
      <c r="X70" s="222">
        <f>Мероприятия!AF190</f>
        <v>0</v>
      </c>
      <c r="Y70" s="222">
        <f>Мероприятия!AG190</f>
        <v>0</v>
      </c>
      <c r="Z70" s="222">
        <f>Мероприятия!AH190</f>
        <v>0</v>
      </c>
      <c r="AA70" s="222">
        <f>Мероприятия!AI190</f>
        <v>0</v>
      </c>
      <c r="AB70" s="222">
        <f>Мероприятия!AJ190</f>
        <v>0</v>
      </c>
      <c r="AC70" s="222">
        <f>Мероприятия!AK190</f>
        <v>0</v>
      </c>
      <c r="AD70" s="222">
        <f>Мероприятия!AL190</f>
        <v>0</v>
      </c>
      <c r="AE70" s="222">
        <f>Мероприятия!AM190</f>
        <v>0</v>
      </c>
      <c r="AF70" s="222">
        <f>Мероприятия!AN190</f>
        <v>0</v>
      </c>
      <c r="AG70" s="222">
        <f>Мероприятия!AO190</f>
        <v>0</v>
      </c>
      <c r="AH70" s="160"/>
    </row>
    <row r="71" spans="1:34" ht="38.25">
      <c r="A71" s="178" t="s">
        <v>232</v>
      </c>
      <c r="B71" s="234">
        <v>9144</v>
      </c>
      <c r="C71" s="234" t="s">
        <v>76</v>
      </c>
      <c r="D71" s="253">
        <f t="shared" si="26"/>
        <v>0</v>
      </c>
      <c r="E71" s="253">
        <f t="shared" si="24"/>
        <v>0</v>
      </c>
      <c r="F71" s="253">
        <f t="shared" si="18"/>
        <v>0</v>
      </c>
      <c r="G71" s="222">
        <f>Мероприятия!G191</f>
        <v>0</v>
      </c>
      <c r="H71" s="222">
        <f>Мероприятия!H191</f>
        <v>0</v>
      </c>
      <c r="I71" s="222">
        <f>Мероприятия!M191</f>
        <v>0</v>
      </c>
      <c r="J71" s="222">
        <f>Мероприятия!N191</f>
        <v>0</v>
      </c>
      <c r="K71" s="222">
        <f>Мероприятия!O191</f>
        <v>0</v>
      </c>
      <c r="L71" s="222">
        <f>Мероприятия!P191</f>
        <v>0</v>
      </c>
      <c r="M71" s="222">
        <f>Мероприятия!Q191</f>
        <v>0</v>
      </c>
      <c r="N71" s="222">
        <f>Мероприятия!R191</f>
        <v>0</v>
      </c>
      <c r="O71" s="222">
        <f>Мероприятия!S191</f>
        <v>0</v>
      </c>
      <c r="P71" s="222">
        <f>Мероприятия!T191</f>
        <v>0</v>
      </c>
      <c r="Q71" s="253">
        <f t="shared" si="27"/>
        <v>0</v>
      </c>
      <c r="R71" s="253">
        <f t="shared" si="25"/>
        <v>0</v>
      </c>
      <c r="S71" s="253">
        <f t="shared" si="19"/>
        <v>0</v>
      </c>
      <c r="T71" s="222">
        <f>Мероприятия!X191</f>
        <v>0</v>
      </c>
      <c r="U71" s="222">
        <f>Мероприятия!Y191</f>
        <v>0</v>
      </c>
      <c r="V71" s="222">
        <f>Мероприятия!AD191</f>
        <v>0</v>
      </c>
      <c r="W71" s="222">
        <f>Мероприятия!AE191</f>
        <v>0</v>
      </c>
      <c r="X71" s="222">
        <f>Мероприятия!AF191</f>
        <v>0</v>
      </c>
      <c r="Y71" s="222">
        <f>Мероприятия!AG191</f>
        <v>0</v>
      </c>
      <c r="Z71" s="222">
        <f>Мероприятия!AH191</f>
        <v>0</v>
      </c>
      <c r="AA71" s="222">
        <f>Мероприятия!AI191</f>
        <v>0</v>
      </c>
      <c r="AB71" s="222">
        <f>Мероприятия!AJ191</f>
        <v>0</v>
      </c>
      <c r="AC71" s="222">
        <f>Мероприятия!AK191</f>
        <v>0</v>
      </c>
      <c r="AD71" s="222">
        <f>Мероприятия!AL191</f>
        <v>0</v>
      </c>
      <c r="AE71" s="222">
        <f>Мероприятия!AM191</f>
        <v>0</v>
      </c>
      <c r="AF71" s="222">
        <f>Мероприятия!AN191</f>
        <v>0</v>
      </c>
      <c r="AG71" s="222">
        <f>Мероприятия!AO191</f>
        <v>0</v>
      </c>
      <c r="AH71" s="160"/>
    </row>
    <row r="72" spans="1:34" ht="38.25">
      <c r="A72" s="184" t="s">
        <v>255</v>
      </c>
      <c r="B72" s="161">
        <v>9150</v>
      </c>
      <c r="C72" s="161" t="s">
        <v>120</v>
      </c>
      <c r="D72" s="255">
        <f t="shared" si="26"/>
        <v>0</v>
      </c>
      <c r="E72" s="173">
        <f t="shared" si="24"/>
        <v>0</v>
      </c>
      <c r="F72" s="173">
        <f t="shared" si="18"/>
        <v>0</v>
      </c>
      <c r="G72" s="207" t="s">
        <v>114</v>
      </c>
      <c r="H72" s="207" t="s">
        <v>114</v>
      </c>
      <c r="I72" s="251">
        <f aca="true" t="shared" si="28" ref="I72:P72">SUM(I73:I74)</f>
        <v>0</v>
      </c>
      <c r="J72" s="194">
        <f t="shared" si="28"/>
        <v>0</v>
      </c>
      <c r="K72" s="251">
        <f t="shared" si="28"/>
        <v>0</v>
      </c>
      <c r="L72" s="194">
        <f t="shared" si="28"/>
        <v>0</v>
      </c>
      <c r="M72" s="251">
        <f t="shared" si="28"/>
        <v>0</v>
      </c>
      <c r="N72" s="194">
        <f t="shared" si="28"/>
        <v>0</v>
      </c>
      <c r="O72" s="251">
        <f t="shared" si="28"/>
        <v>0</v>
      </c>
      <c r="P72" s="194">
        <f t="shared" si="28"/>
        <v>0</v>
      </c>
      <c r="Q72" s="255">
        <f t="shared" si="27"/>
        <v>0</v>
      </c>
      <c r="R72" s="173">
        <f t="shared" si="25"/>
        <v>0</v>
      </c>
      <c r="S72" s="173">
        <f t="shared" si="19"/>
        <v>0</v>
      </c>
      <c r="T72" s="207" t="s">
        <v>114</v>
      </c>
      <c r="U72" s="207" t="s">
        <v>114</v>
      </c>
      <c r="V72" s="251">
        <f aca="true" t="shared" si="29" ref="V72:AG72">SUM(V73:V74)</f>
        <v>0</v>
      </c>
      <c r="W72" s="194">
        <f t="shared" si="29"/>
        <v>0</v>
      </c>
      <c r="X72" s="251">
        <f t="shared" si="29"/>
        <v>0</v>
      </c>
      <c r="Y72" s="194">
        <f t="shared" si="29"/>
        <v>0</v>
      </c>
      <c r="Z72" s="251">
        <f t="shared" si="29"/>
        <v>0</v>
      </c>
      <c r="AA72" s="194">
        <f t="shared" si="29"/>
        <v>0</v>
      </c>
      <c r="AB72" s="251">
        <f t="shared" si="29"/>
        <v>0</v>
      </c>
      <c r="AC72" s="194">
        <f t="shared" si="29"/>
        <v>0</v>
      </c>
      <c r="AD72" s="251">
        <f t="shared" si="29"/>
        <v>0</v>
      </c>
      <c r="AE72" s="194">
        <f t="shared" si="29"/>
        <v>0</v>
      </c>
      <c r="AF72" s="251">
        <f t="shared" si="29"/>
        <v>0</v>
      </c>
      <c r="AG72" s="194">
        <f t="shared" si="29"/>
        <v>0</v>
      </c>
      <c r="AH72" s="160"/>
    </row>
    <row r="73" spans="1:34" ht="25.5">
      <c r="A73" s="178" t="s">
        <v>128</v>
      </c>
      <c r="B73" s="234">
        <v>9151</v>
      </c>
      <c r="C73" s="234" t="s">
        <v>120</v>
      </c>
      <c r="D73" s="254">
        <f t="shared" si="26"/>
        <v>0</v>
      </c>
      <c r="E73" s="253">
        <f>IF(D73&lt;&gt;0,F73/D73*1000,0)</f>
        <v>0</v>
      </c>
      <c r="F73" s="253">
        <f t="shared" si="18"/>
        <v>0</v>
      </c>
      <c r="G73" s="204" t="s">
        <v>114</v>
      </c>
      <c r="H73" s="205" t="s">
        <v>114</v>
      </c>
      <c r="I73" s="222">
        <f>Мероприятия!M193</f>
        <v>0</v>
      </c>
      <c r="J73" s="221">
        <f>Мероприятия!N193</f>
        <v>0</v>
      </c>
      <c r="K73" s="222">
        <f>Мероприятия!O193</f>
        <v>0</v>
      </c>
      <c r="L73" s="221">
        <f>Мероприятия!P193</f>
        <v>0</v>
      </c>
      <c r="M73" s="222">
        <f>Мероприятия!Q193</f>
        <v>0</v>
      </c>
      <c r="N73" s="221">
        <f>Мероприятия!R193</f>
        <v>0</v>
      </c>
      <c r="O73" s="222">
        <f>Мероприятия!S193</f>
        <v>0</v>
      </c>
      <c r="P73" s="221">
        <f>Мероприятия!T193</f>
        <v>0</v>
      </c>
      <c r="Q73" s="254">
        <f t="shared" si="27"/>
        <v>0</v>
      </c>
      <c r="R73" s="253">
        <f>IF(Q73&lt;&gt;0,S73/Q73*1000,0)</f>
        <v>0</v>
      </c>
      <c r="S73" s="253">
        <f t="shared" si="19"/>
        <v>0</v>
      </c>
      <c r="T73" s="204" t="s">
        <v>114</v>
      </c>
      <c r="U73" s="204" t="s">
        <v>114</v>
      </c>
      <c r="V73" s="222">
        <f>Мероприятия!AD193</f>
        <v>0</v>
      </c>
      <c r="W73" s="221">
        <f>Мероприятия!AE193</f>
        <v>0</v>
      </c>
      <c r="X73" s="222">
        <f>Мероприятия!AF193</f>
        <v>0</v>
      </c>
      <c r="Y73" s="221">
        <f>Мероприятия!AG193</f>
        <v>0</v>
      </c>
      <c r="Z73" s="222">
        <f>Мероприятия!AH193</f>
        <v>0</v>
      </c>
      <c r="AA73" s="221">
        <f>Мероприятия!AI193</f>
        <v>0</v>
      </c>
      <c r="AB73" s="222">
        <f>Мероприятия!AJ193</f>
        <v>0</v>
      </c>
      <c r="AC73" s="221">
        <f>Мероприятия!AK193</f>
        <v>0</v>
      </c>
      <c r="AD73" s="222">
        <f>Мероприятия!AL193</f>
        <v>0</v>
      </c>
      <c r="AE73" s="221">
        <f>Мероприятия!AM193</f>
        <v>0</v>
      </c>
      <c r="AF73" s="222">
        <f>Мероприятия!AN193</f>
        <v>0</v>
      </c>
      <c r="AG73" s="221">
        <f>Мероприятия!AO193</f>
        <v>0</v>
      </c>
      <c r="AH73" s="160"/>
    </row>
    <row r="74" spans="1:34" ht="25.5">
      <c r="A74" s="178" t="s">
        <v>129</v>
      </c>
      <c r="B74" s="234">
        <v>9152</v>
      </c>
      <c r="C74" s="234" t="s">
        <v>120</v>
      </c>
      <c r="D74" s="254">
        <f t="shared" si="26"/>
        <v>0</v>
      </c>
      <c r="E74" s="253">
        <f>IF(D74&lt;&gt;0,F74/D74*1000,0)</f>
        <v>0</v>
      </c>
      <c r="F74" s="253">
        <f t="shared" si="18"/>
        <v>0</v>
      </c>
      <c r="G74" s="204" t="s">
        <v>114</v>
      </c>
      <c r="H74" s="205" t="s">
        <v>114</v>
      </c>
      <c r="I74" s="222">
        <f>Мероприятия!M194</f>
        <v>0</v>
      </c>
      <c r="J74" s="221">
        <f>Мероприятия!N194</f>
        <v>0</v>
      </c>
      <c r="K74" s="222">
        <f>Мероприятия!O194</f>
        <v>0</v>
      </c>
      <c r="L74" s="221">
        <f>Мероприятия!P194</f>
        <v>0</v>
      </c>
      <c r="M74" s="222">
        <f>Мероприятия!Q194</f>
        <v>0</v>
      </c>
      <c r="N74" s="221">
        <f>Мероприятия!R194</f>
        <v>0</v>
      </c>
      <c r="O74" s="222">
        <f>Мероприятия!S194</f>
        <v>0</v>
      </c>
      <c r="P74" s="221">
        <f>Мероприятия!T194</f>
        <v>0</v>
      </c>
      <c r="Q74" s="254">
        <f t="shared" si="27"/>
        <v>0</v>
      </c>
      <c r="R74" s="253">
        <f>IF(Q74&lt;&gt;0,S74/Q74*1000,0)</f>
        <v>0</v>
      </c>
      <c r="S74" s="253">
        <f t="shared" si="19"/>
        <v>0</v>
      </c>
      <c r="T74" s="204" t="s">
        <v>114</v>
      </c>
      <c r="U74" s="204" t="s">
        <v>114</v>
      </c>
      <c r="V74" s="222">
        <f>Мероприятия!AD194</f>
        <v>0</v>
      </c>
      <c r="W74" s="221">
        <f>Мероприятия!AE194</f>
        <v>0</v>
      </c>
      <c r="X74" s="222">
        <f>Мероприятия!AF194</f>
        <v>0</v>
      </c>
      <c r="Y74" s="221">
        <f>Мероприятия!AG194</f>
        <v>0</v>
      </c>
      <c r="Z74" s="222">
        <f>Мероприятия!AH194</f>
        <v>0</v>
      </c>
      <c r="AA74" s="221">
        <f>Мероприятия!AI194</f>
        <v>0</v>
      </c>
      <c r="AB74" s="222">
        <f>Мероприятия!AJ194</f>
        <v>0</v>
      </c>
      <c r="AC74" s="221">
        <f>Мероприятия!AK194</f>
        <v>0</v>
      </c>
      <c r="AD74" s="222">
        <f>Мероприятия!AL194</f>
        <v>0</v>
      </c>
      <c r="AE74" s="221">
        <f>Мероприятия!AM194</f>
        <v>0</v>
      </c>
      <c r="AF74" s="222">
        <f>Мероприятия!AN194</f>
        <v>0</v>
      </c>
      <c r="AG74" s="221">
        <f>Мероприятия!AO194</f>
        <v>0</v>
      </c>
      <c r="AH74" s="160"/>
    </row>
    <row r="75" spans="1:34" ht="38.25">
      <c r="A75" s="208" t="s">
        <v>235</v>
      </c>
      <c r="B75" s="161">
        <v>9160</v>
      </c>
      <c r="C75" s="161" t="s">
        <v>77</v>
      </c>
      <c r="D75" s="175" t="s">
        <v>114</v>
      </c>
      <c r="E75" s="175" t="s">
        <v>114</v>
      </c>
      <c r="F75" s="173">
        <f t="shared" si="18"/>
        <v>0</v>
      </c>
      <c r="G75" s="175" t="s">
        <v>114</v>
      </c>
      <c r="H75" s="173">
        <f>SUM(H76:H78)</f>
        <v>0</v>
      </c>
      <c r="I75" s="175" t="s">
        <v>114</v>
      </c>
      <c r="J75" s="173">
        <f>SUM(J76:J78)</f>
        <v>0</v>
      </c>
      <c r="K75" s="175" t="s">
        <v>114</v>
      </c>
      <c r="L75" s="173">
        <f>SUM(L76:L78)</f>
        <v>0</v>
      </c>
      <c r="M75" s="175" t="s">
        <v>114</v>
      </c>
      <c r="N75" s="173">
        <f>SUM(N76:N78)</f>
        <v>0</v>
      </c>
      <c r="O75" s="175" t="s">
        <v>114</v>
      </c>
      <c r="P75" s="173">
        <f>SUM(P76:P78)</f>
        <v>0</v>
      </c>
      <c r="Q75" s="175" t="s">
        <v>114</v>
      </c>
      <c r="R75" s="175" t="s">
        <v>114</v>
      </c>
      <c r="S75" s="173">
        <f t="shared" si="19"/>
        <v>0</v>
      </c>
      <c r="T75" s="175" t="s">
        <v>114</v>
      </c>
      <c r="U75" s="173">
        <f>SUM(U76:U78)</f>
        <v>0</v>
      </c>
      <c r="V75" s="175" t="s">
        <v>114</v>
      </c>
      <c r="W75" s="173">
        <f>SUM(W76:W78)</f>
        <v>0</v>
      </c>
      <c r="X75" s="175" t="s">
        <v>114</v>
      </c>
      <c r="Y75" s="173">
        <f>SUM(Y76:Y78)</f>
        <v>0</v>
      </c>
      <c r="Z75" s="175" t="s">
        <v>114</v>
      </c>
      <c r="AA75" s="173">
        <f>SUM(AA76:AA78)</f>
        <v>0</v>
      </c>
      <c r="AB75" s="175" t="s">
        <v>114</v>
      </c>
      <c r="AC75" s="173">
        <f>SUM(AC76:AC78)</f>
        <v>0</v>
      </c>
      <c r="AD75" s="175" t="s">
        <v>114</v>
      </c>
      <c r="AE75" s="173">
        <f>SUM(AE76:AE78)</f>
        <v>0</v>
      </c>
      <c r="AF75" s="175" t="s">
        <v>114</v>
      </c>
      <c r="AG75" s="173">
        <f>SUM(AG76:AG78)</f>
        <v>0</v>
      </c>
      <c r="AH75" s="160"/>
    </row>
    <row r="76" spans="1:34" ht="38.25">
      <c r="A76" s="176" t="s">
        <v>236</v>
      </c>
      <c r="B76" s="234">
        <v>9161</v>
      </c>
      <c r="C76" s="234" t="s">
        <v>23</v>
      </c>
      <c r="D76" s="253">
        <f>SUM(G76,I76,M76,O76)</f>
        <v>0</v>
      </c>
      <c r="E76" s="253">
        <f>IF(D76&lt;&gt;0,F76/D76*1000,0)</f>
        <v>0</v>
      </c>
      <c r="F76" s="253">
        <f t="shared" si="18"/>
        <v>0</v>
      </c>
      <c r="G76" s="221">
        <f>Мероприятия!G196</f>
        <v>0</v>
      </c>
      <c r="H76" s="221">
        <f>Мероприятия!H196</f>
        <v>0</v>
      </c>
      <c r="I76" s="221">
        <f>Мероприятия!M196</f>
        <v>0</v>
      </c>
      <c r="J76" s="221">
        <f>Мероприятия!N196</f>
        <v>0</v>
      </c>
      <c r="K76" s="221">
        <f>Мероприятия!O196</f>
        <v>0</v>
      </c>
      <c r="L76" s="221">
        <f>Мероприятия!P196</f>
        <v>0</v>
      </c>
      <c r="M76" s="221">
        <f>Мероприятия!Q196</f>
        <v>0</v>
      </c>
      <c r="N76" s="221">
        <f>Мероприятия!R196</f>
        <v>0</v>
      </c>
      <c r="O76" s="221">
        <f>Мероприятия!S196</f>
        <v>0</v>
      </c>
      <c r="P76" s="221">
        <f>Мероприятия!T196</f>
        <v>0</v>
      </c>
      <c r="Q76" s="253">
        <f>SUM(T76,V76,Z76,AB76)</f>
        <v>0</v>
      </c>
      <c r="R76" s="253">
        <f>IF(Q76&lt;&gt;0,S76/Q76*1000,0)</f>
        <v>0</v>
      </c>
      <c r="S76" s="253">
        <f t="shared" si="19"/>
        <v>0</v>
      </c>
      <c r="T76" s="221">
        <f>Мероприятия!X196</f>
        <v>0</v>
      </c>
      <c r="U76" s="221">
        <f>Мероприятия!Y196</f>
        <v>0</v>
      </c>
      <c r="V76" s="221">
        <f>Мероприятия!AD196</f>
        <v>0</v>
      </c>
      <c r="W76" s="221">
        <f>Мероприятия!AE196</f>
        <v>0</v>
      </c>
      <c r="X76" s="221">
        <f>Мероприятия!AF196</f>
        <v>0</v>
      </c>
      <c r="Y76" s="221">
        <f>Мероприятия!AG196</f>
        <v>0</v>
      </c>
      <c r="Z76" s="221">
        <f>Мероприятия!AH196</f>
        <v>0</v>
      </c>
      <c r="AA76" s="221">
        <f>Мероприятия!AI196</f>
        <v>0</v>
      </c>
      <c r="AB76" s="221">
        <f>Мероприятия!AJ196</f>
        <v>0</v>
      </c>
      <c r="AC76" s="221">
        <f>Мероприятия!AK196</f>
        <v>0</v>
      </c>
      <c r="AD76" s="221">
        <f>Мероприятия!AL196</f>
        <v>0</v>
      </c>
      <c r="AE76" s="221">
        <f>Мероприятия!AM196</f>
        <v>0</v>
      </c>
      <c r="AF76" s="221">
        <f>Мероприятия!AN196</f>
        <v>0</v>
      </c>
      <c r="AG76" s="221">
        <f>Мероприятия!AO196</f>
        <v>0</v>
      </c>
      <c r="AH76" s="160"/>
    </row>
    <row r="77" spans="1:34" ht="25.5">
      <c r="A77" s="176" t="s">
        <v>233</v>
      </c>
      <c r="B77" s="234">
        <v>9162</v>
      </c>
      <c r="C77" s="234" t="s">
        <v>23</v>
      </c>
      <c r="D77" s="253">
        <f>SUM(G77,I77,M77,O77)</f>
        <v>0</v>
      </c>
      <c r="E77" s="253">
        <f>IF(D77&lt;&gt;0,F77/D77*1000,0)</f>
        <v>0</v>
      </c>
      <c r="F77" s="253">
        <f t="shared" si="18"/>
        <v>0</v>
      </c>
      <c r="G77" s="221">
        <f>Мероприятия!G197</f>
        <v>0</v>
      </c>
      <c r="H77" s="221">
        <f>Мероприятия!H197</f>
        <v>0</v>
      </c>
      <c r="I77" s="221">
        <f>Мероприятия!M197</f>
        <v>0</v>
      </c>
      <c r="J77" s="221">
        <f>Мероприятия!N197</f>
        <v>0</v>
      </c>
      <c r="K77" s="221">
        <f>Мероприятия!O197</f>
        <v>0</v>
      </c>
      <c r="L77" s="221">
        <f>Мероприятия!P197</f>
        <v>0</v>
      </c>
      <c r="M77" s="221">
        <f>Мероприятия!Q197</f>
        <v>0</v>
      </c>
      <c r="N77" s="221">
        <f>Мероприятия!R197</f>
        <v>0</v>
      </c>
      <c r="O77" s="221">
        <f>Мероприятия!S197</f>
        <v>0</v>
      </c>
      <c r="P77" s="221">
        <f>Мероприятия!T197</f>
        <v>0</v>
      </c>
      <c r="Q77" s="253">
        <f>SUM(T77,V77,Z77,AB77)</f>
        <v>0</v>
      </c>
      <c r="R77" s="253">
        <f>IF(Q77&lt;&gt;0,S77/Q77*1000,0)</f>
        <v>0</v>
      </c>
      <c r="S77" s="253">
        <f t="shared" si="19"/>
        <v>0</v>
      </c>
      <c r="T77" s="221">
        <f>Мероприятия!X197</f>
        <v>0</v>
      </c>
      <c r="U77" s="221">
        <f>Мероприятия!Y197</f>
        <v>0</v>
      </c>
      <c r="V77" s="221">
        <f>Мероприятия!AD197</f>
        <v>0</v>
      </c>
      <c r="W77" s="221">
        <f>Мероприятия!AE197</f>
        <v>0</v>
      </c>
      <c r="X77" s="221">
        <f>Мероприятия!AF197</f>
        <v>0</v>
      </c>
      <c r="Y77" s="221">
        <f>Мероприятия!AG197</f>
        <v>0</v>
      </c>
      <c r="Z77" s="221">
        <f>Мероприятия!AH197</f>
        <v>0</v>
      </c>
      <c r="AA77" s="221">
        <f>Мероприятия!AI197</f>
        <v>0</v>
      </c>
      <c r="AB77" s="221">
        <f>Мероприятия!AJ197</f>
        <v>0</v>
      </c>
      <c r="AC77" s="221">
        <f>Мероприятия!AK197</f>
        <v>0</v>
      </c>
      <c r="AD77" s="221">
        <f>Мероприятия!AL197</f>
        <v>0</v>
      </c>
      <c r="AE77" s="221">
        <f>Мероприятия!AM197</f>
        <v>0</v>
      </c>
      <c r="AF77" s="221">
        <f>Мероприятия!AN197</f>
        <v>0</v>
      </c>
      <c r="AG77" s="221">
        <f>Мероприятия!AO197</f>
        <v>0</v>
      </c>
      <c r="AH77" s="160"/>
    </row>
    <row r="78" spans="1:34" ht="12.75">
      <c r="A78" s="176" t="s">
        <v>234</v>
      </c>
      <c r="B78" s="234">
        <v>9163</v>
      </c>
      <c r="C78" s="234" t="s">
        <v>23</v>
      </c>
      <c r="D78" s="253">
        <f>SUM(G78,I78,M78,O78)</f>
        <v>0</v>
      </c>
      <c r="E78" s="253">
        <f>IF(D78&lt;&gt;0,F78/D78*1000,0)</f>
        <v>0</v>
      </c>
      <c r="F78" s="253">
        <f t="shared" si="18"/>
        <v>0</v>
      </c>
      <c r="G78" s="221">
        <f>Мероприятия!G198</f>
        <v>0</v>
      </c>
      <c r="H78" s="221">
        <f>Мероприятия!H198</f>
        <v>0</v>
      </c>
      <c r="I78" s="221">
        <f>Мероприятия!M198</f>
        <v>0</v>
      </c>
      <c r="J78" s="221">
        <f>Мероприятия!N198</f>
        <v>0</v>
      </c>
      <c r="K78" s="221">
        <f>Мероприятия!O198</f>
        <v>0</v>
      </c>
      <c r="L78" s="221">
        <f>Мероприятия!P198</f>
        <v>0</v>
      </c>
      <c r="M78" s="221">
        <f>Мероприятия!Q198</f>
        <v>0</v>
      </c>
      <c r="N78" s="221">
        <f>Мероприятия!R198</f>
        <v>0</v>
      </c>
      <c r="O78" s="221">
        <f>Мероприятия!S198</f>
        <v>0</v>
      </c>
      <c r="P78" s="221">
        <f>Мероприятия!T198</f>
        <v>0</v>
      </c>
      <c r="Q78" s="253">
        <f>SUM(T78,V78,Z78,AB78)</f>
        <v>0</v>
      </c>
      <c r="R78" s="253">
        <f>IF(Q78&lt;&gt;0,S78/Q78*1000,0)</f>
        <v>0</v>
      </c>
      <c r="S78" s="253">
        <f t="shared" si="19"/>
        <v>0</v>
      </c>
      <c r="T78" s="221">
        <f>Мероприятия!X198</f>
        <v>0</v>
      </c>
      <c r="U78" s="221">
        <f>Мероприятия!Y198</f>
        <v>0</v>
      </c>
      <c r="V78" s="221">
        <f>Мероприятия!AD198</f>
        <v>0</v>
      </c>
      <c r="W78" s="221">
        <f>Мероприятия!AE198</f>
        <v>0</v>
      </c>
      <c r="X78" s="221">
        <f>Мероприятия!AF198</f>
        <v>0</v>
      </c>
      <c r="Y78" s="221">
        <f>Мероприятия!AG198</f>
        <v>0</v>
      </c>
      <c r="Z78" s="221">
        <f>Мероприятия!AH198</f>
        <v>0</v>
      </c>
      <c r="AA78" s="221">
        <f>Мероприятия!AI198</f>
        <v>0</v>
      </c>
      <c r="AB78" s="221">
        <f>Мероприятия!AJ198</f>
        <v>0</v>
      </c>
      <c r="AC78" s="221">
        <f>Мероприятия!AK198</f>
        <v>0</v>
      </c>
      <c r="AD78" s="221">
        <f>Мероприятия!AL198</f>
        <v>0</v>
      </c>
      <c r="AE78" s="221">
        <f>Мероприятия!AM198</f>
        <v>0</v>
      </c>
      <c r="AF78" s="221">
        <f>Мероприятия!AN198</f>
        <v>0</v>
      </c>
      <c r="AG78" s="221">
        <f>Мероприятия!AO198</f>
        <v>0</v>
      </c>
      <c r="AH78" s="160"/>
    </row>
    <row r="79" spans="1:34" ht="38.25">
      <c r="A79" s="208" t="s">
        <v>194</v>
      </c>
      <c r="B79" s="161">
        <v>9170</v>
      </c>
      <c r="C79" s="161" t="s">
        <v>187</v>
      </c>
      <c r="D79" s="175" t="s">
        <v>114</v>
      </c>
      <c r="E79" s="175" t="s">
        <v>114</v>
      </c>
      <c r="F79" s="173">
        <f t="shared" si="18"/>
        <v>0</v>
      </c>
      <c r="G79" s="175" t="s">
        <v>114</v>
      </c>
      <c r="H79" s="173">
        <f>SUM(H80,H84)</f>
        <v>0</v>
      </c>
      <c r="I79" s="175" t="s">
        <v>114</v>
      </c>
      <c r="J79" s="173">
        <f>SUM(J80,J84)</f>
        <v>0</v>
      </c>
      <c r="K79" s="175" t="s">
        <v>114</v>
      </c>
      <c r="L79" s="173">
        <f>SUM(L80,L84)</f>
        <v>0</v>
      </c>
      <c r="M79" s="175" t="s">
        <v>114</v>
      </c>
      <c r="N79" s="173">
        <f>SUM(N80,N84)</f>
        <v>0</v>
      </c>
      <c r="O79" s="175" t="s">
        <v>114</v>
      </c>
      <c r="P79" s="173">
        <f>SUM(P80,P84)</f>
        <v>0</v>
      </c>
      <c r="Q79" s="175" t="s">
        <v>114</v>
      </c>
      <c r="R79" s="175" t="s">
        <v>114</v>
      </c>
      <c r="S79" s="173">
        <f t="shared" si="19"/>
        <v>0</v>
      </c>
      <c r="T79" s="175" t="s">
        <v>114</v>
      </c>
      <c r="U79" s="173">
        <f>SUM(U80,U84)</f>
        <v>0</v>
      </c>
      <c r="V79" s="175" t="s">
        <v>114</v>
      </c>
      <c r="W79" s="173">
        <f>SUM(W80,W84)</f>
        <v>0</v>
      </c>
      <c r="X79" s="175" t="s">
        <v>114</v>
      </c>
      <c r="Y79" s="173">
        <f>SUM(Y80,Y84)</f>
        <v>0</v>
      </c>
      <c r="Z79" s="175" t="s">
        <v>114</v>
      </c>
      <c r="AA79" s="173">
        <f>SUM(AA80,AA84)</f>
        <v>0</v>
      </c>
      <c r="AB79" s="175" t="s">
        <v>114</v>
      </c>
      <c r="AC79" s="173">
        <f>SUM(AC80,AC84)</f>
        <v>0</v>
      </c>
      <c r="AD79" s="175" t="s">
        <v>114</v>
      </c>
      <c r="AE79" s="173">
        <f>SUM(AE80,AE84)</f>
        <v>0</v>
      </c>
      <c r="AF79" s="175" t="s">
        <v>114</v>
      </c>
      <c r="AG79" s="173">
        <f>SUM(AG80,AG84)</f>
        <v>0</v>
      </c>
      <c r="AH79" s="160"/>
    </row>
    <row r="80" spans="1:34" ht="25.5">
      <c r="A80" s="188" t="s">
        <v>349</v>
      </c>
      <c r="B80" s="161">
        <v>9180</v>
      </c>
      <c r="C80" s="161" t="s">
        <v>187</v>
      </c>
      <c r="D80" s="175" t="s">
        <v>114</v>
      </c>
      <c r="E80" s="175" t="s">
        <v>114</v>
      </c>
      <c r="F80" s="173">
        <f t="shared" si="18"/>
        <v>0</v>
      </c>
      <c r="G80" s="175" t="s">
        <v>114</v>
      </c>
      <c r="H80" s="173">
        <f>SUM(H81:H82)</f>
        <v>0</v>
      </c>
      <c r="I80" s="175" t="s">
        <v>114</v>
      </c>
      <c r="J80" s="173">
        <f>SUM(J81:J82)</f>
        <v>0</v>
      </c>
      <c r="K80" s="175" t="s">
        <v>114</v>
      </c>
      <c r="L80" s="173">
        <f>SUM(L81:L82)</f>
        <v>0</v>
      </c>
      <c r="M80" s="175" t="s">
        <v>114</v>
      </c>
      <c r="N80" s="173">
        <f>SUM(N81:N82)</f>
        <v>0</v>
      </c>
      <c r="O80" s="175" t="s">
        <v>114</v>
      </c>
      <c r="P80" s="173">
        <f>SUM(P81:P82)</f>
        <v>0</v>
      </c>
      <c r="Q80" s="175" t="s">
        <v>114</v>
      </c>
      <c r="R80" s="175" t="s">
        <v>114</v>
      </c>
      <c r="S80" s="173">
        <f t="shared" si="19"/>
        <v>0</v>
      </c>
      <c r="T80" s="175" t="s">
        <v>114</v>
      </c>
      <c r="U80" s="173">
        <f>SUM(U81:U82)</f>
        <v>0</v>
      </c>
      <c r="V80" s="175" t="s">
        <v>114</v>
      </c>
      <c r="W80" s="173">
        <f>SUM(W81:W82)</f>
        <v>0</v>
      </c>
      <c r="X80" s="175" t="s">
        <v>114</v>
      </c>
      <c r="Y80" s="173">
        <f>SUM(Y81:Y82)</f>
        <v>0</v>
      </c>
      <c r="Z80" s="175" t="s">
        <v>114</v>
      </c>
      <c r="AA80" s="173">
        <f>SUM(AA81:AA82)</f>
        <v>0</v>
      </c>
      <c r="AB80" s="175" t="s">
        <v>114</v>
      </c>
      <c r="AC80" s="173">
        <f>SUM(AC81:AC82)</f>
        <v>0</v>
      </c>
      <c r="AD80" s="175" t="s">
        <v>114</v>
      </c>
      <c r="AE80" s="173">
        <f>SUM(AE81:AE82)</f>
        <v>0</v>
      </c>
      <c r="AF80" s="175" t="s">
        <v>114</v>
      </c>
      <c r="AG80" s="173">
        <f>SUM(AG81:AG82)</f>
        <v>0</v>
      </c>
      <c r="AH80" s="160"/>
    </row>
    <row r="81" spans="1:34" ht="12.75">
      <c r="A81" s="178" t="s">
        <v>190</v>
      </c>
      <c r="B81" s="234">
        <v>9181</v>
      </c>
      <c r="C81" s="234" t="s">
        <v>120</v>
      </c>
      <c r="D81" s="254">
        <f>SUM(G81,I81,M81,O81)</f>
        <v>0</v>
      </c>
      <c r="E81" s="253">
        <f>IF(D81&lt;&gt;0,F81/D81*1000,0)</f>
        <v>0</v>
      </c>
      <c r="F81" s="253">
        <f t="shared" si="18"/>
        <v>0</v>
      </c>
      <c r="G81" s="222">
        <f>Мероприятия!G201</f>
        <v>0</v>
      </c>
      <c r="H81" s="221">
        <f>Мероприятия!H201</f>
        <v>0</v>
      </c>
      <c r="I81" s="222">
        <f>Мероприятия!M201</f>
        <v>0</v>
      </c>
      <c r="J81" s="221">
        <f>Мероприятия!N201</f>
        <v>0</v>
      </c>
      <c r="K81" s="222">
        <f>Мероприятия!O201</f>
        <v>0</v>
      </c>
      <c r="L81" s="221">
        <f>Мероприятия!P201</f>
        <v>0</v>
      </c>
      <c r="M81" s="222">
        <f>Мероприятия!Q201</f>
        <v>0</v>
      </c>
      <c r="N81" s="221">
        <f>Мероприятия!R201</f>
        <v>0</v>
      </c>
      <c r="O81" s="222">
        <f>Мероприятия!S201</f>
        <v>0</v>
      </c>
      <c r="P81" s="221">
        <f>Мероприятия!T201</f>
        <v>0</v>
      </c>
      <c r="Q81" s="254">
        <f>SUM(T81,V81,Z81,AB81)</f>
        <v>0</v>
      </c>
      <c r="R81" s="253">
        <f>IF(Q81&lt;&gt;0,S81/Q81*1000,0)</f>
        <v>0</v>
      </c>
      <c r="S81" s="253">
        <f t="shared" si="19"/>
        <v>0</v>
      </c>
      <c r="T81" s="222">
        <f>Мероприятия!X201</f>
        <v>0</v>
      </c>
      <c r="U81" s="221">
        <f>Мероприятия!Y201</f>
        <v>0</v>
      </c>
      <c r="V81" s="222">
        <f>Мероприятия!AD201</f>
        <v>0</v>
      </c>
      <c r="W81" s="221">
        <f>Мероприятия!AE201</f>
        <v>0</v>
      </c>
      <c r="X81" s="222">
        <f>Мероприятия!AF201</f>
        <v>0</v>
      </c>
      <c r="Y81" s="221">
        <f>Мероприятия!AG201</f>
        <v>0</v>
      </c>
      <c r="Z81" s="222">
        <f>Мероприятия!AH201</f>
        <v>0</v>
      </c>
      <c r="AA81" s="221">
        <f>Мероприятия!AI201</f>
        <v>0</v>
      </c>
      <c r="AB81" s="222">
        <f>Мероприятия!AJ201</f>
        <v>0</v>
      </c>
      <c r="AC81" s="221">
        <f>Мероприятия!AK201</f>
        <v>0</v>
      </c>
      <c r="AD81" s="222">
        <f>Мероприятия!AL201</f>
        <v>0</v>
      </c>
      <c r="AE81" s="221">
        <f>Мероприятия!AM201</f>
        <v>0</v>
      </c>
      <c r="AF81" s="222">
        <f>Мероприятия!AN201</f>
        <v>0</v>
      </c>
      <c r="AG81" s="221">
        <f>Мероприятия!AO201</f>
        <v>0</v>
      </c>
      <c r="AH81" s="160"/>
    </row>
    <row r="82" spans="1:34" ht="12.75">
      <c r="A82" s="178" t="s">
        <v>191</v>
      </c>
      <c r="B82" s="234">
        <v>9182</v>
      </c>
      <c r="C82" s="234" t="s">
        <v>120</v>
      </c>
      <c r="D82" s="254">
        <f>SUM(G82,I82,M82,O82)</f>
        <v>0</v>
      </c>
      <c r="E82" s="253">
        <f>IF(D82&lt;&gt;0,F82/D82*1000,0)</f>
        <v>0</v>
      </c>
      <c r="F82" s="253">
        <f t="shared" si="18"/>
        <v>0</v>
      </c>
      <c r="G82" s="222">
        <f>Мероприятия!G202</f>
        <v>0</v>
      </c>
      <c r="H82" s="221">
        <f>Мероприятия!H202</f>
        <v>0</v>
      </c>
      <c r="I82" s="222">
        <f>Мероприятия!M202</f>
        <v>0</v>
      </c>
      <c r="J82" s="221">
        <f>Мероприятия!N202</f>
        <v>0</v>
      </c>
      <c r="K82" s="222">
        <f>Мероприятия!O202</f>
        <v>0</v>
      </c>
      <c r="L82" s="221">
        <f>Мероприятия!P202</f>
        <v>0</v>
      </c>
      <c r="M82" s="222">
        <f>Мероприятия!Q202</f>
        <v>0</v>
      </c>
      <c r="N82" s="221">
        <f>Мероприятия!R202</f>
        <v>0</v>
      </c>
      <c r="O82" s="222">
        <f>Мероприятия!S202</f>
        <v>0</v>
      </c>
      <c r="P82" s="221">
        <f>Мероприятия!T202</f>
        <v>0</v>
      </c>
      <c r="Q82" s="254">
        <f>SUM(T82,V82,Z82,AB82)</f>
        <v>0</v>
      </c>
      <c r="R82" s="253">
        <f>IF(Q82&lt;&gt;0,S82/Q82*1000,0)</f>
        <v>0</v>
      </c>
      <c r="S82" s="253">
        <f t="shared" si="19"/>
        <v>0</v>
      </c>
      <c r="T82" s="222">
        <f>Мероприятия!X202</f>
        <v>0</v>
      </c>
      <c r="U82" s="221">
        <f>Мероприятия!Y202</f>
        <v>0</v>
      </c>
      <c r="V82" s="222">
        <f>Мероприятия!AD202</f>
        <v>0</v>
      </c>
      <c r="W82" s="221">
        <f>Мероприятия!AE202</f>
        <v>0</v>
      </c>
      <c r="X82" s="222">
        <f>Мероприятия!AF202</f>
        <v>0</v>
      </c>
      <c r="Y82" s="221">
        <f>Мероприятия!AG202</f>
        <v>0</v>
      </c>
      <c r="Z82" s="222">
        <f>Мероприятия!AH202</f>
        <v>0</v>
      </c>
      <c r="AA82" s="221">
        <f>Мероприятия!AI202</f>
        <v>0</v>
      </c>
      <c r="AB82" s="222">
        <f>Мероприятия!AJ202</f>
        <v>0</v>
      </c>
      <c r="AC82" s="221">
        <f>Мероприятия!AK202</f>
        <v>0</v>
      </c>
      <c r="AD82" s="222">
        <f>Мероприятия!AL202</f>
        <v>0</v>
      </c>
      <c r="AE82" s="221">
        <f>Мероприятия!AM202</f>
        <v>0</v>
      </c>
      <c r="AF82" s="222">
        <f>Мероприятия!AN202</f>
        <v>0</v>
      </c>
      <c r="AG82" s="221">
        <f>Мероприятия!AO202</f>
        <v>0</v>
      </c>
      <c r="AH82" s="160"/>
    </row>
    <row r="83" spans="1:34" ht="76.5">
      <c r="A83" s="231" t="s">
        <v>192</v>
      </c>
      <c r="B83" s="234">
        <v>9183</v>
      </c>
      <c r="C83" s="234" t="s">
        <v>127</v>
      </c>
      <c r="D83" s="173">
        <f>SUM(G83,I83,M83,O83)</f>
        <v>0</v>
      </c>
      <c r="E83" s="232" t="s">
        <v>114</v>
      </c>
      <c r="F83" s="232" t="s">
        <v>114</v>
      </c>
      <c r="G83" s="221">
        <f>Мероприятия!G203</f>
        <v>0</v>
      </c>
      <c r="H83" s="204" t="s">
        <v>114</v>
      </c>
      <c r="I83" s="221">
        <f>Мероприятия!M203</f>
        <v>0</v>
      </c>
      <c r="J83" s="204" t="s">
        <v>114</v>
      </c>
      <c r="K83" s="221">
        <f>Мероприятия!O203</f>
        <v>0</v>
      </c>
      <c r="L83" s="204" t="s">
        <v>114</v>
      </c>
      <c r="M83" s="221">
        <f>Мероприятия!Q203</f>
        <v>0</v>
      </c>
      <c r="N83" s="204" t="s">
        <v>114</v>
      </c>
      <c r="O83" s="221">
        <f>Мероприятия!S203</f>
        <v>0</v>
      </c>
      <c r="P83" s="204" t="s">
        <v>114</v>
      </c>
      <c r="Q83" s="173">
        <f>SUM(T83,V83,Z83,AB83)</f>
        <v>0</v>
      </c>
      <c r="R83" s="232" t="s">
        <v>114</v>
      </c>
      <c r="S83" s="232" t="s">
        <v>114</v>
      </c>
      <c r="T83" s="221">
        <f>Мероприятия!X203</f>
        <v>0</v>
      </c>
      <c r="U83" s="232" t="s">
        <v>114</v>
      </c>
      <c r="V83" s="221">
        <f>Мероприятия!AD203</f>
        <v>0</v>
      </c>
      <c r="W83" s="232" t="s">
        <v>114</v>
      </c>
      <c r="X83" s="221">
        <f>Мероприятия!AF203</f>
        <v>0</v>
      </c>
      <c r="Y83" s="232" t="s">
        <v>114</v>
      </c>
      <c r="Z83" s="221">
        <f>Мероприятия!AH203</f>
        <v>0</v>
      </c>
      <c r="AA83" s="232" t="s">
        <v>114</v>
      </c>
      <c r="AB83" s="221">
        <f>Мероприятия!AJ203</f>
        <v>0</v>
      </c>
      <c r="AC83" s="232" t="s">
        <v>114</v>
      </c>
      <c r="AD83" s="221">
        <f>Мероприятия!AL203</f>
        <v>0</v>
      </c>
      <c r="AE83" s="232" t="s">
        <v>114</v>
      </c>
      <c r="AF83" s="221">
        <f>Мероприятия!AN203</f>
        <v>0</v>
      </c>
      <c r="AG83" s="232" t="s">
        <v>114</v>
      </c>
      <c r="AH83" s="160"/>
    </row>
    <row r="84" spans="1:34" ht="25.5">
      <c r="A84" s="188" t="s">
        <v>350</v>
      </c>
      <c r="B84" s="161">
        <v>9190</v>
      </c>
      <c r="C84" s="161" t="s">
        <v>187</v>
      </c>
      <c r="D84" s="175" t="s">
        <v>114</v>
      </c>
      <c r="E84" s="175" t="s">
        <v>114</v>
      </c>
      <c r="F84" s="173">
        <f>SUM(H84,J84,N84,P84)</f>
        <v>0</v>
      </c>
      <c r="G84" s="175" t="s">
        <v>114</v>
      </c>
      <c r="H84" s="173">
        <f>SUM(H85:H86)</f>
        <v>0</v>
      </c>
      <c r="I84" s="175" t="s">
        <v>114</v>
      </c>
      <c r="J84" s="173">
        <f>SUM(J85:J86)</f>
        <v>0</v>
      </c>
      <c r="K84" s="175" t="s">
        <v>114</v>
      </c>
      <c r="L84" s="173">
        <f>SUM(L85:L86)</f>
        <v>0</v>
      </c>
      <c r="M84" s="175" t="s">
        <v>114</v>
      </c>
      <c r="N84" s="173">
        <f>SUM(N85:N86)</f>
        <v>0</v>
      </c>
      <c r="O84" s="175" t="s">
        <v>114</v>
      </c>
      <c r="P84" s="173">
        <f>SUM(P85:P86)</f>
        <v>0</v>
      </c>
      <c r="Q84" s="175" t="s">
        <v>114</v>
      </c>
      <c r="R84" s="175" t="s">
        <v>114</v>
      </c>
      <c r="S84" s="173">
        <f>SUM(U84,W84,AA84,AC84)</f>
        <v>0</v>
      </c>
      <c r="T84" s="175" t="s">
        <v>114</v>
      </c>
      <c r="U84" s="173">
        <f>SUM(U85:U86)</f>
        <v>0</v>
      </c>
      <c r="V84" s="175" t="s">
        <v>114</v>
      </c>
      <c r="W84" s="173">
        <f>SUM(W85:W86)</f>
        <v>0</v>
      </c>
      <c r="X84" s="175" t="s">
        <v>114</v>
      </c>
      <c r="Y84" s="173">
        <f>SUM(Y85:Y86)</f>
        <v>0</v>
      </c>
      <c r="Z84" s="175" t="s">
        <v>114</v>
      </c>
      <c r="AA84" s="173">
        <f>SUM(AA85:AA86)</f>
        <v>0</v>
      </c>
      <c r="AB84" s="175" t="s">
        <v>114</v>
      </c>
      <c r="AC84" s="173">
        <f>SUM(AC85:AC86)</f>
        <v>0</v>
      </c>
      <c r="AD84" s="175" t="s">
        <v>114</v>
      </c>
      <c r="AE84" s="173">
        <f>SUM(AE85:AE86)</f>
        <v>0</v>
      </c>
      <c r="AF84" s="175" t="s">
        <v>114</v>
      </c>
      <c r="AG84" s="173">
        <f>SUM(AG85:AG86)</f>
        <v>0</v>
      </c>
      <c r="AH84" s="160"/>
    </row>
    <row r="85" spans="1:34" ht="12.75">
      <c r="A85" s="178" t="s">
        <v>190</v>
      </c>
      <c r="B85" s="234">
        <v>9191</v>
      </c>
      <c r="C85" s="234" t="s">
        <v>120</v>
      </c>
      <c r="D85" s="254">
        <f>SUM(G85,I85,M85,O85)</f>
        <v>0</v>
      </c>
      <c r="E85" s="253">
        <f>IF(D85&lt;&gt;0,F85/D85*1000,0)</f>
        <v>0</v>
      </c>
      <c r="F85" s="253">
        <f>SUM(H85,J85,N85,P85)</f>
        <v>0</v>
      </c>
      <c r="G85" s="222">
        <f>Мероприятия!G205</f>
        <v>0</v>
      </c>
      <c r="H85" s="221">
        <f>Мероприятия!H205</f>
        <v>0</v>
      </c>
      <c r="I85" s="222">
        <f>Мероприятия!M205</f>
        <v>0</v>
      </c>
      <c r="J85" s="221">
        <f>Мероприятия!N205</f>
        <v>0</v>
      </c>
      <c r="K85" s="222">
        <f>Мероприятия!O205</f>
        <v>0</v>
      </c>
      <c r="L85" s="221">
        <f>Мероприятия!P205</f>
        <v>0</v>
      </c>
      <c r="M85" s="222">
        <f>Мероприятия!Q205</f>
        <v>0</v>
      </c>
      <c r="N85" s="221">
        <f>Мероприятия!R205</f>
        <v>0</v>
      </c>
      <c r="O85" s="222">
        <f>Мероприятия!S205</f>
        <v>0</v>
      </c>
      <c r="P85" s="221">
        <f>Мероприятия!T205</f>
        <v>0</v>
      </c>
      <c r="Q85" s="254">
        <f>SUM(T85,V85,Z85,AB85)</f>
        <v>0</v>
      </c>
      <c r="R85" s="253">
        <f>IF(Q85&lt;&gt;0,S85/Q85*1000,0)</f>
        <v>0</v>
      </c>
      <c r="S85" s="253">
        <f>SUM(U85,W85,AA85,AC85)</f>
        <v>0</v>
      </c>
      <c r="T85" s="222">
        <f>Мероприятия!X205</f>
        <v>0</v>
      </c>
      <c r="U85" s="221">
        <f>Мероприятия!Y205</f>
        <v>0</v>
      </c>
      <c r="V85" s="222">
        <f>Мероприятия!AD205</f>
        <v>0</v>
      </c>
      <c r="W85" s="221">
        <f>Мероприятия!AE205</f>
        <v>0</v>
      </c>
      <c r="X85" s="222">
        <f>Мероприятия!AF205</f>
        <v>0</v>
      </c>
      <c r="Y85" s="221">
        <f>Мероприятия!AG205</f>
        <v>0</v>
      </c>
      <c r="Z85" s="222">
        <f>Мероприятия!AH205</f>
        <v>0</v>
      </c>
      <c r="AA85" s="221">
        <f>Мероприятия!AI205</f>
        <v>0</v>
      </c>
      <c r="AB85" s="222">
        <f>Мероприятия!AJ205</f>
        <v>0</v>
      </c>
      <c r="AC85" s="221">
        <f>Мероприятия!AK205</f>
        <v>0</v>
      </c>
      <c r="AD85" s="222">
        <f>Мероприятия!AL205</f>
        <v>0</v>
      </c>
      <c r="AE85" s="221">
        <f>Мероприятия!AM205</f>
        <v>0</v>
      </c>
      <c r="AF85" s="222">
        <f>Мероприятия!AN205</f>
        <v>0</v>
      </c>
      <c r="AG85" s="221">
        <f>Мероприятия!AO205</f>
        <v>0</v>
      </c>
      <c r="AH85" s="160"/>
    </row>
    <row r="86" spans="1:34" ht="12.75">
      <c r="A86" s="178" t="s">
        <v>191</v>
      </c>
      <c r="B86" s="234">
        <v>9192</v>
      </c>
      <c r="C86" s="234" t="s">
        <v>120</v>
      </c>
      <c r="D86" s="254">
        <f>SUM(G86,I86,M86,O86)</f>
        <v>0</v>
      </c>
      <c r="E86" s="253">
        <f>IF(D86&lt;&gt;0,F86/D86*1000,0)</f>
        <v>0</v>
      </c>
      <c r="F86" s="253">
        <f>SUM(H86,J86,N86,P86)</f>
        <v>0</v>
      </c>
      <c r="G86" s="222">
        <f>Мероприятия!G206</f>
        <v>0</v>
      </c>
      <c r="H86" s="221">
        <f>Мероприятия!H206</f>
        <v>0</v>
      </c>
      <c r="I86" s="222">
        <f>Мероприятия!M206</f>
        <v>0</v>
      </c>
      <c r="J86" s="221">
        <f>Мероприятия!N206</f>
        <v>0</v>
      </c>
      <c r="K86" s="222">
        <f>Мероприятия!O206</f>
        <v>0</v>
      </c>
      <c r="L86" s="221">
        <f>Мероприятия!P206</f>
        <v>0</v>
      </c>
      <c r="M86" s="222">
        <f>Мероприятия!Q206</f>
        <v>0</v>
      </c>
      <c r="N86" s="221">
        <f>Мероприятия!R206</f>
        <v>0</v>
      </c>
      <c r="O86" s="222">
        <f>Мероприятия!S206</f>
        <v>0</v>
      </c>
      <c r="P86" s="221">
        <f>Мероприятия!T206</f>
        <v>0</v>
      </c>
      <c r="Q86" s="254">
        <f>SUM(T86,V86,Z86,AB86)</f>
        <v>0</v>
      </c>
      <c r="R86" s="253">
        <f>IF(Q86&lt;&gt;0,S86/Q86*1000,0)</f>
        <v>0</v>
      </c>
      <c r="S86" s="253">
        <f>SUM(U86,W86,AA86,AC86)</f>
        <v>0</v>
      </c>
      <c r="T86" s="222">
        <f>Мероприятия!X206</f>
        <v>0</v>
      </c>
      <c r="U86" s="221">
        <f>Мероприятия!Y206</f>
        <v>0</v>
      </c>
      <c r="V86" s="222">
        <f>Мероприятия!AD206</f>
        <v>0</v>
      </c>
      <c r="W86" s="221">
        <f>Мероприятия!AE206</f>
        <v>0</v>
      </c>
      <c r="X86" s="222">
        <f>Мероприятия!AF206</f>
        <v>0</v>
      </c>
      <c r="Y86" s="221">
        <f>Мероприятия!AG206</f>
        <v>0</v>
      </c>
      <c r="Z86" s="222">
        <f>Мероприятия!AH206</f>
        <v>0</v>
      </c>
      <c r="AA86" s="221">
        <f>Мероприятия!AI206</f>
        <v>0</v>
      </c>
      <c r="AB86" s="222">
        <f>Мероприятия!AJ206</f>
        <v>0</v>
      </c>
      <c r="AC86" s="221">
        <f>Мероприятия!AK206</f>
        <v>0</v>
      </c>
      <c r="AD86" s="222">
        <f>Мероприятия!AL206</f>
        <v>0</v>
      </c>
      <c r="AE86" s="221">
        <f>Мероприятия!AM206</f>
        <v>0</v>
      </c>
      <c r="AF86" s="222">
        <f>Мероприятия!AN206</f>
        <v>0</v>
      </c>
      <c r="AG86" s="221">
        <f>Мероприятия!AO206</f>
        <v>0</v>
      </c>
      <c r="AH86" s="160"/>
    </row>
    <row r="87" spans="1:34" ht="76.5">
      <c r="A87" s="231" t="s">
        <v>193</v>
      </c>
      <c r="B87" s="234">
        <v>9193</v>
      </c>
      <c r="C87" s="234" t="s">
        <v>127</v>
      </c>
      <c r="D87" s="173">
        <f>SUM(G87,I87,M87,O87)</f>
        <v>0</v>
      </c>
      <c r="E87" s="232" t="s">
        <v>114</v>
      </c>
      <c r="F87" s="232" t="s">
        <v>114</v>
      </c>
      <c r="G87" s="222">
        <f>Мероприятия!G207</f>
        <v>0</v>
      </c>
      <c r="H87" s="232" t="s">
        <v>114</v>
      </c>
      <c r="I87" s="222">
        <f>Мероприятия!M207</f>
        <v>0</v>
      </c>
      <c r="J87" s="232" t="s">
        <v>114</v>
      </c>
      <c r="K87" s="222">
        <f>Мероприятия!O207</f>
        <v>0</v>
      </c>
      <c r="L87" s="232" t="s">
        <v>114</v>
      </c>
      <c r="M87" s="222">
        <f>Мероприятия!Q207</f>
        <v>0</v>
      </c>
      <c r="N87" s="232" t="s">
        <v>114</v>
      </c>
      <c r="O87" s="222">
        <f>Мероприятия!S207</f>
        <v>0</v>
      </c>
      <c r="P87" s="232" t="s">
        <v>114</v>
      </c>
      <c r="Q87" s="173">
        <f>SUM(T87,V87,Z87,AB87)</f>
        <v>0</v>
      </c>
      <c r="R87" s="232" t="s">
        <v>114</v>
      </c>
      <c r="S87" s="232" t="s">
        <v>114</v>
      </c>
      <c r="T87" s="222">
        <f>Мероприятия!X207</f>
        <v>0</v>
      </c>
      <c r="U87" s="232" t="s">
        <v>114</v>
      </c>
      <c r="V87" s="222">
        <f>Мероприятия!AD207</f>
        <v>0</v>
      </c>
      <c r="W87" s="232" t="s">
        <v>114</v>
      </c>
      <c r="X87" s="222">
        <f>Мероприятия!AF207</f>
        <v>0</v>
      </c>
      <c r="Y87" s="232" t="s">
        <v>114</v>
      </c>
      <c r="Z87" s="222">
        <f>Мероприятия!AH207</f>
        <v>0</v>
      </c>
      <c r="AA87" s="232" t="s">
        <v>114</v>
      </c>
      <c r="AB87" s="222">
        <f>Мероприятия!AJ207</f>
        <v>0</v>
      </c>
      <c r="AC87" s="232" t="s">
        <v>114</v>
      </c>
      <c r="AD87" s="222">
        <f>Мероприятия!AL207</f>
        <v>0</v>
      </c>
      <c r="AE87" s="232" t="s">
        <v>114</v>
      </c>
      <c r="AF87" s="222">
        <f>Мероприятия!AN207</f>
        <v>0</v>
      </c>
      <c r="AG87" s="232" t="s">
        <v>114</v>
      </c>
      <c r="AH87" s="160"/>
    </row>
    <row r="88" spans="1:34" ht="1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08"/>
      <c r="AA88" s="108"/>
      <c r="AB88" s="160"/>
      <c r="AC88" s="160"/>
      <c r="AD88" s="160"/>
      <c r="AE88" s="160"/>
      <c r="AF88" s="160"/>
      <c r="AG88" s="160"/>
      <c r="AH88" s="160"/>
    </row>
    <row r="89" spans="1:34" ht="28.5" customHeight="1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53"/>
      <c r="AC89" s="160"/>
      <c r="AD89" s="348" t="s">
        <v>0</v>
      </c>
      <c r="AE89" s="348"/>
      <c r="AF89" s="246"/>
      <c r="AG89" s="247">
        <f>Финансирование!L45</f>
        <v>0</v>
      </c>
      <c r="AH89" s="160"/>
    </row>
    <row r="90" spans="1:34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15"/>
      <c r="AE90" s="160"/>
      <c r="AF90" s="248" t="s">
        <v>21</v>
      </c>
      <c r="AG90" s="248" t="s">
        <v>22</v>
      </c>
      <c r="AH90" s="160"/>
    </row>
    <row r="91" spans="1:34" ht="24" customHeight="1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53"/>
      <c r="AC91" s="160"/>
      <c r="AD91" s="348" t="s">
        <v>2</v>
      </c>
      <c r="AE91" s="348"/>
      <c r="AF91" s="246"/>
      <c r="AG91" s="247">
        <f>Финансирование!L47</f>
        <v>0</v>
      </c>
      <c r="AH91" s="160"/>
    </row>
    <row r="92" spans="1:34" ht="12.7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248" t="s">
        <v>21</v>
      </c>
      <c r="AG92" s="248" t="s">
        <v>22</v>
      </c>
      <c r="AH92" s="160"/>
    </row>
    <row r="93" spans="1:34" ht="22.5" customHeight="1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348" t="s">
        <v>119</v>
      </c>
      <c r="AE93" s="348"/>
      <c r="AF93" s="246"/>
      <c r="AG93" s="247">
        <f>Финансирование!L49</f>
        <v>0</v>
      </c>
      <c r="AH93" s="160"/>
    </row>
    <row r="94" spans="1:34" ht="12.7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248" t="s">
        <v>21</v>
      </c>
      <c r="AG94" s="248" t="s">
        <v>22</v>
      </c>
      <c r="AH94" s="160"/>
    </row>
    <row r="95" spans="1:34" ht="12.7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17"/>
      <c r="AE95" s="160"/>
      <c r="AF95" s="138">
        <f>Финансирование!O47</f>
        <v>0</v>
      </c>
      <c r="AG95" s="247">
        <f>Финансирование!O49</f>
        <v>0</v>
      </c>
      <c r="AH95" s="160"/>
    </row>
    <row r="96" spans="1:34" ht="23.25" customHeight="1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17" t="s">
        <v>3</v>
      </c>
      <c r="AE96" s="160"/>
      <c r="AF96" s="249" t="s">
        <v>43</v>
      </c>
      <c r="AG96" s="249" t="s">
        <v>41</v>
      </c>
      <c r="AH96" s="160"/>
    </row>
  </sheetData>
  <sheetProtection sheet="1" objects="1" scenarios="1"/>
  <mergeCells count="38">
    <mergeCell ref="D2:J2"/>
    <mergeCell ref="D3:J3"/>
    <mergeCell ref="L2:P2"/>
    <mergeCell ref="L3:P3"/>
    <mergeCell ref="I10:L10"/>
    <mergeCell ref="M10:N12"/>
    <mergeCell ref="O10:P12"/>
    <mergeCell ref="D9:D13"/>
    <mergeCell ref="A8:A13"/>
    <mergeCell ref="B8:B13"/>
    <mergeCell ref="C8:C13"/>
    <mergeCell ref="D8:P8"/>
    <mergeCell ref="Q8:AC8"/>
    <mergeCell ref="K11:L12"/>
    <mergeCell ref="X11:Y12"/>
    <mergeCell ref="AF12:AG12"/>
    <mergeCell ref="I4:J4"/>
    <mergeCell ref="I5:K5"/>
    <mergeCell ref="AD12:AE12"/>
    <mergeCell ref="Z10:AA12"/>
    <mergeCell ref="D7:P7"/>
    <mergeCell ref="T9:AC9"/>
    <mergeCell ref="AD89:AE89"/>
    <mergeCell ref="E9:E13"/>
    <mergeCell ref="F9:F13"/>
    <mergeCell ref="G9:P9"/>
    <mergeCell ref="Q9:Q13"/>
    <mergeCell ref="R9:R13"/>
    <mergeCell ref="AD91:AE91"/>
    <mergeCell ref="AD93:AE93"/>
    <mergeCell ref="G10:H12"/>
    <mergeCell ref="T10:U12"/>
    <mergeCell ref="V10:Y10"/>
    <mergeCell ref="V11:W12"/>
    <mergeCell ref="I11:J12"/>
    <mergeCell ref="AB10:AC12"/>
    <mergeCell ref="AD8:AG11"/>
    <mergeCell ref="S9:S13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N4"/>
  </dataValidations>
  <printOptions horizontalCentered="1"/>
  <pageMargins left="0" right="0" top="0.2362204724409449" bottom="0.31496062992125984" header="0.15748031496062992" footer="0.15748031496062992"/>
  <pageSetup firstPageNumber="38" useFirstPageNumber="1" fitToHeight="2" horizontalDpi="600" verticalDpi="600" orientation="landscape" pageOrder="overThenDown" paperSize="9" scale="75" r:id="rId2"/>
  <headerFooter alignWithMargins="0">
    <oddFooter>&amp;C&amp;P</oddFooter>
  </headerFooter>
  <rowBreaks count="2" manualBreakCount="2">
    <brk id="37" max="32" man="1"/>
    <brk id="83" max="32" man="1"/>
  </rowBreaks>
  <colBreaks count="2" manualBreakCount="2">
    <brk id="16" min="1" max="168" man="1"/>
    <brk id="29" min="1" max="9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V53"/>
  <sheetViews>
    <sheetView showZeros="0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52.8515625" style="50" bestFit="1" customWidth="1"/>
    <col min="2" max="2" width="11.421875" style="50" customWidth="1"/>
    <col min="3" max="3" width="26.00390625" style="50" customWidth="1"/>
    <col min="4" max="4" width="27.00390625" style="50" customWidth="1"/>
    <col min="5" max="5" width="9.140625" style="50" customWidth="1"/>
    <col min="6" max="6" width="8.421875" style="50" bestFit="1" customWidth="1"/>
    <col min="7" max="7" width="9.00390625" style="50" bestFit="1" customWidth="1"/>
    <col min="8" max="16384" width="9.140625" style="50" customWidth="1"/>
  </cols>
  <sheetData>
    <row r="1" spans="1:22" ht="15">
      <c r="A1" s="31">
        <v>1104074</v>
      </c>
      <c r="B1" s="106" t="s">
        <v>5</v>
      </c>
      <c r="C1" s="123">
        <f>IF(Рекомендации!$K$10=0,Рекомендации!$K$6,Рекомендации!$K$10)</f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5.75">
      <c r="A2" s="370">
        <f>Рекомендации!C6</f>
        <v>0</v>
      </c>
      <c r="B2" s="370"/>
      <c r="C2" s="370"/>
      <c r="D2" s="370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4.25" customHeight="1">
      <c r="A3" s="371" t="s">
        <v>113</v>
      </c>
      <c r="B3" s="371"/>
      <c r="C3" s="371"/>
      <c r="D3" s="37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5.75">
      <c r="A4" s="370">
        <f>Рекомендации!C10</f>
        <v>0</v>
      </c>
      <c r="B4" s="370"/>
      <c r="C4" s="370"/>
      <c r="D4" s="37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14.25" customHeight="1">
      <c r="A5" s="372" t="s">
        <v>30</v>
      </c>
      <c r="B5" s="372"/>
      <c r="C5" s="372"/>
      <c r="D5" s="37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15.75">
      <c r="A6" s="124" t="s">
        <v>91</v>
      </c>
      <c r="B6" s="56">
        <f>Рекомендации!G14</f>
        <v>0</v>
      </c>
      <c r="C6" s="125" t="str">
        <f>Рекомендации!I14&amp;" года"</f>
        <v> года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15" customHeight="1">
      <c r="A7" s="52"/>
      <c r="B7" s="373" t="s">
        <v>1</v>
      </c>
      <c r="C7" s="373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12" customHeight="1">
      <c r="A8" s="31"/>
      <c r="B8" s="33"/>
      <c r="C8" s="12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s="51" customFormat="1" ht="32.25" customHeight="1">
      <c r="A9" s="374" t="s">
        <v>354</v>
      </c>
      <c r="B9" s="374"/>
      <c r="C9" s="374"/>
      <c r="D9" s="374"/>
      <c r="E9" s="137"/>
      <c r="F9" s="137"/>
      <c r="G9" s="230">
        <f>COUNTIF($G$12:$G15,"&lt;&gt;0")</f>
        <v>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spans="1:22" ht="33.75" customHeight="1">
      <c r="A10" s="127" t="s">
        <v>37</v>
      </c>
      <c r="B10" s="144" t="s">
        <v>154</v>
      </c>
      <c r="C10" s="141" t="s">
        <v>143</v>
      </c>
      <c r="D10" s="236" t="s">
        <v>387</v>
      </c>
      <c r="E10" s="52"/>
      <c r="F10" s="330" t="str">
        <f>IF(COUNTIF($G$12:$G15,"&lt;&gt;0")=0,"Протокол контроля","Ошибок в протоколе: "&amp;COUNTIF($G$12:$G15,"&lt;&gt;0"))</f>
        <v>Протокол контроля</v>
      </c>
      <c r="G10" s="330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15">
      <c r="A11" s="127" t="s">
        <v>75</v>
      </c>
      <c r="B11" s="144" t="s">
        <v>11</v>
      </c>
      <c r="C11" s="141">
        <v>1</v>
      </c>
      <c r="D11" s="141">
        <v>2</v>
      </c>
      <c r="E11" s="52"/>
      <c r="F11" s="149" t="s">
        <v>136</v>
      </c>
      <c r="G11" s="149" t="s">
        <v>155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s="23" customFormat="1" ht="31.5" customHeight="1">
      <c r="A12" s="128" t="s">
        <v>122</v>
      </c>
      <c r="B12" s="144">
        <v>10</v>
      </c>
      <c r="C12" s="129"/>
      <c r="D12" s="129"/>
      <c r="E12" s="28"/>
      <c r="F12" s="149" t="str">
        <f>"стр."&amp;B12</f>
        <v>стр.10</v>
      </c>
      <c r="G12" s="64">
        <f>IF(C12&gt;=D12,0,ROUND((C12-D12),2))</f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3" customFormat="1" ht="31.5" customHeight="1">
      <c r="A13" s="128" t="s">
        <v>123</v>
      </c>
      <c r="B13" s="144">
        <v>20</v>
      </c>
      <c r="C13" s="129"/>
      <c r="D13" s="129"/>
      <c r="E13" s="28"/>
      <c r="F13" s="149" t="str">
        <f>"стр."&amp;B13</f>
        <v>стр.20</v>
      </c>
      <c r="G13" s="64">
        <f>IF(C13&gt;=D13,0,ROUND((C13-D13),2))</f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3" customFormat="1" ht="12.75">
      <c r="A14" s="128" t="s">
        <v>124</v>
      </c>
      <c r="B14" s="144">
        <v>40</v>
      </c>
      <c r="C14" s="129"/>
      <c r="D14" s="129"/>
      <c r="E14" s="28"/>
      <c r="F14" s="149" t="str">
        <f>"стр."&amp;B14</f>
        <v>стр.40</v>
      </c>
      <c r="G14" s="64">
        <f>IF(C14&gt;=D14,0,ROUND((C14-D14),2))</f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5">
      <c r="A15" s="44" t="s">
        <v>24</v>
      </c>
      <c r="B15" s="130">
        <v>100</v>
      </c>
      <c r="C15" s="104">
        <f>SUM(C12:C14)</f>
        <v>0</v>
      </c>
      <c r="D15" s="104">
        <f>SUM(D12:D14)</f>
        <v>0</v>
      </c>
      <c r="E15" s="52"/>
      <c r="F15" s="149" t="str">
        <f>"стр."&amp;B15</f>
        <v>стр.100</v>
      </c>
      <c r="G15" s="64">
        <f>IF(C15&gt;=D15,0,ROUND((C15-D15),2))</f>
        <v>0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5">
      <c r="A16" s="131"/>
      <c r="B16" s="59"/>
      <c r="C16" s="132"/>
      <c r="D16" s="13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26.25">
      <c r="A17" s="53" t="s">
        <v>0</v>
      </c>
      <c r="B17" s="368"/>
      <c r="C17" s="368"/>
      <c r="D17" s="152">
        <f>Финансирование!L45</f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5">
      <c r="A18" s="28"/>
      <c r="B18" s="301" t="s">
        <v>21</v>
      </c>
      <c r="C18" s="301"/>
      <c r="D18" s="139" t="s">
        <v>22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26.25">
      <c r="A19" s="53" t="s">
        <v>2</v>
      </c>
      <c r="B19" s="368"/>
      <c r="C19" s="368"/>
      <c r="D19" s="152">
        <f>Финансирование!L47</f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5">
      <c r="A20" s="28"/>
      <c r="B20" s="301" t="s">
        <v>21</v>
      </c>
      <c r="C20" s="301"/>
      <c r="D20" s="139" t="s">
        <v>22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5">
      <c r="A21" s="53" t="s">
        <v>119</v>
      </c>
      <c r="B21" s="368"/>
      <c r="C21" s="368"/>
      <c r="D21" s="152">
        <f>Финансирование!L49</f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15">
      <c r="A22" s="28"/>
      <c r="B22" s="301" t="s">
        <v>21</v>
      </c>
      <c r="C22" s="301"/>
      <c r="D22" s="139" t="s">
        <v>22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ht="15">
      <c r="A23" s="117"/>
      <c r="B23" s="369">
        <f>Финансирование!O47</f>
        <v>0</v>
      </c>
      <c r="C23" s="369"/>
      <c r="D23" s="146">
        <f>Финансирование!O49</f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ht="22.5">
      <c r="A24" s="133" t="s">
        <v>3</v>
      </c>
      <c r="B24" s="301" t="s">
        <v>43</v>
      </c>
      <c r="C24" s="301"/>
      <c r="D24" s="49" t="s">
        <v>42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2" ht="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2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1:22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1:22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2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2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2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2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2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2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2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2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1:22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1:22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1:22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</sheetData>
  <sheetProtection sheet="1" objects="1" scenarios="1"/>
  <mergeCells count="15">
    <mergeCell ref="A2:D2"/>
    <mergeCell ref="A3:D3"/>
    <mergeCell ref="A4:D4"/>
    <mergeCell ref="A5:D5"/>
    <mergeCell ref="B7:C7"/>
    <mergeCell ref="A9:D9"/>
    <mergeCell ref="F10:G10"/>
    <mergeCell ref="B21:C21"/>
    <mergeCell ref="B22:C22"/>
    <mergeCell ref="B23:C23"/>
    <mergeCell ref="B24:C24"/>
    <mergeCell ref="B20:C20"/>
    <mergeCell ref="B19:C19"/>
    <mergeCell ref="B17:C17"/>
    <mergeCell ref="B18:C18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B6"/>
  </dataValidations>
  <printOptions horizontalCentered="1" verticalCentered="1"/>
  <pageMargins left="0.2362204724409449" right="0.15748031496062992" top="0.35433070866141736" bottom="0.3937007874015748" header="0.1968503937007874" footer="0.15748031496062992"/>
  <pageSetup firstPageNumber="59" useFirstPageNumber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:A221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83.7109375" style="1" customWidth="1"/>
    <col min="2" max="16384" width="8.00390625" style="1" customWidth="1"/>
  </cols>
  <sheetData>
    <row r="1" ht="12.75">
      <c r="A1" s="16"/>
    </row>
    <row r="2" ht="12.75">
      <c r="A2" s="17"/>
    </row>
    <row r="3" ht="12.75">
      <c r="A3" s="17"/>
    </row>
    <row r="4" ht="12.75">
      <c r="A4" s="17"/>
    </row>
    <row r="5" ht="12.75">
      <c r="A5" s="17"/>
    </row>
    <row r="6" ht="12.75">
      <c r="A6" s="17"/>
    </row>
    <row r="7" ht="12.75">
      <c r="A7" s="17"/>
    </row>
    <row r="8" ht="12.75">
      <c r="A8" s="17"/>
    </row>
    <row r="9" ht="12.75">
      <c r="A9" s="17"/>
    </row>
    <row r="10" ht="12.75">
      <c r="A10" s="17"/>
    </row>
    <row r="11" ht="12.75">
      <c r="A11" s="17"/>
    </row>
    <row r="12" ht="12.75">
      <c r="A12" s="17"/>
    </row>
    <row r="13" ht="12.75">
      <c r="A13" s="17"/>
    </row>
    <row r="14" ht="12.75">
      <c r="A14" s="17"/>
    </row>
    <row r="15" ht="12.75">
      <c r="A15" s="17"/>
    </row>
    <row r="16" ht="12.75">
      <c r="A16" s="17"/>
    </row>
    <row r="17" ht="12.75">
      <c r="A17" s="17"/>
    </row>
    <row r="18" ht="12.75">
      <c r="A18" s="17"/>
    </row>
    <row r="19" ht="12.75">
      <c r="A19" s="17"/>
    </row>
    <row r="20" ht="12.75">
      <c r="A20" s="17"/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P6" sqref="P6"/>
    </sheetView>
  </sheetViews>
  <sheetFormatPr defaultColWidth="9.140625" defaultRowHeight="15"/>
  <cols>
    <col min="1" max="1" width="8.8515625" style="6" customWidth="1"/>
    <col min="2" max="2" width="17.7109375" style="6" bestFit="1" customWidth="1"/>
    <col min="3" max="3" width="15.140625" style="6" bestFit="1" customWidth="1"/>
    <col min="4" max="4" width="9.28125" style="7" bestFit="1" customWidth="1"/>
    <col min="5" max="5" width="3.28125" style="8" customWidth="1"/>
    <col min="6" max="10" width="3.00390625" style="8" customWidth="1"/>
    <col min="11" max="11" width="4.00390625" style="8" customWidth="1"/>
    <col min="12" max="12" width="3.140625" style="8" customWidth="1"/>
    <col min="13" max="13" width="3.00390625" style="8" customWidth="1"/>
    <col min="14" max="14" width="2.7109375" style="8" customWidth="1"/>
    <col min="15" max="16" width="4.00390625" style="8" bestFit="1" customWidth="1"/>
    <col min="17" max="18" width="3.00390625" style="8" customWidth="1"/>
    <col min="19" max="19" width="2.7109375" style="8" customWidth="1"/>
    <col min="20" max="20" width="4.00390625" style="8" customWidth="1"/>
    <col min="21" max="21" width="4.00390625" style="8" bestFit="1" customWidth="1"/>
    <col min="22" max="22" width="3.00390625" style="8" customWidth="1"/>
    <col min="23" max="23" width="4.00390625" style="8" customWidth="1"/>
    <col min="24" max="24" width="4.00390625" style="8" bestFit="1" customWidth="1"/>
    <col min="25" max="25" width="4.00390625" style="8" customWidth="1"/>
    <col min="26" max="26" width="4.00390625" style="8" bestFit="1" customWidth="1"/>
    <col min="27" max="27" width="3.00390625" style="8" customWidth="1"/>
    <col min="28" max="28" width="4.00390625" style="8" customWidth="1"/>
    <col min="29" max="29" width="4.00390625" style="8" bestFit="1" customWidth="1"/>
    <col min="30" max="30" width="4.00390625" style="8" customWidth="1"/>
    <col min="31" max="31" width="4.00390625" style="8" bestFit="1" customWidth="1"/>
    <col min="32" max="32" width="2.7109375" style="8" customWidth="1"/>
    <col min="33" max="33" width="4.00390625" style="8" customWidth="1"/>
    <col min="34" max="34" width="4.00390625" style="8" bestFit="1" customWidth="1"/>
    <col min="35" max="35" width="4.00390625" style="8" customWidth="1"/>
    <col min="36" max="36" width="4.00390625" style="8" bestFit="1" customWidth="1"/>
    <col min="37" max="37" width="2.7109375" style="8" customWidth="1"/>
    <col min="38" max="38" width="4.00390625" style="8" customWidth="1"/>
    <col min="39" max="39" width="4.00390625" style="8" bestFit="1" customWidth="1"/>
    <col min="40" max="40" width="4.00390625" style="8" customWidth="1"/>
    <col min="41" max="41" width="4.00390625" style="8" bestFit="1" customWidth="1"/>
    <col min="42" max="42" width="2.7109375" style="8" customWidth="1"/>
    <col min="43" max="43" width="3.8515625" style="8" customWidth="1"/>
    <col min="44" max="44" width="4.00390625" style="8" bestFit="1" customWidth="1"/>
    <col min="45" max="45" width="4.00390625" style="8" customWidth="1"/>
    <col min="46" max="46" width="4.00390625" style="8" bestFit="1" customWidth="1"/>
    <col min="47" max="47" width="3.140625" style="8" customWidth="1"/>
    <col min="48" max="48" width="4.00390625" style="8" customWidth="1"/>
    <col min="49" max="49" width="4.00390625" style="8" bestFit="1" customWidth="1"/>
    <col min="50" max="50" width="4.00390625" style="8" customWidth="1"/>
    <col min="51" max="51" width="4.00390625" style="8" bestFit="1" customWidth="1"/>
    <col min="52" max="52" width="2.8515625" style="8" customWidth="1"/>
    <col min="53" max="53" width="4.00390625" style="8" customWidth="1"/>
    <col min="54" max="54" width="2.00390625" style="8" customWidth="1"/>
    <col min="55" max="55" width="4.00390625" style="8" customWidth="1"/>
    <col min="56" max="56" width="2.28125" style="8" bestFit="1" customWidth="1"/>
    <col min="57" max="57" width="2.00390625" style="8" customWidth="1"/>
    <col min="58" max="58" width="4.00390625" style="8" customWidth="1"/>
    <col min="59" max="59" width="2.00390625" style="8" customWidth="1"/>
    <col min="60" max="60" width="4.00390625" style="8" customWidth="1"/>
    <col min="61" max="61" width="2.28125" style="8" bestFit="1" customWidth="1"/>
    <col min="62" max="62" width="2.00390625" style="8" customWidth="1"/>
    <col min="63" max="63" width="4.00390625" style="8" customWidth="1"/>
    <col min="64" max="64" width="2.00390625" style="8" customWidth="1"/>
    <col min="65" max="65" width="4.00390625" style="8" customWidth="1"/>
    <col min="66" max="66" width="2.28125" style="8" bestFit="1" customWidth="1"/>
    <col min="67" max="67" width="2.00390625" style="8" customWidth="1"/>
    <col min="68" max="68" width="4.00390625" style="8" customWidth="1"/>
    <col min="69" max="69" width="2.00390625" style="8" customWidth="1"/>
    <col min="70" max="70" width="4.00390625" style="8" customWidth="1"/>
    <col min="71" max="72" width="2.00390625" style="8" customWidth="1"/>
    <col min="73" max="73" width="4.00390625" style="8" customWidth="1"/>
    <col min="74" max="74" width="2.00390625" style="8" customWidth="1"/>
    <col min="75" max="75" width="4.00390625" style="8" customWidth="1"/>
    <col min="76" max="77" width="2.00390625" style="8" customWidth="1"/>
    <col min="78" max="78" width="4.00390625" style="8" customWidth="1"/>
    <col min="79" max="79" width="2.00390625" style="8" customWidth="1"/>
    <col min="80" max="80" width="4.00390625" style="8" customWidth="1"/>
    <col min="81" max="81" width="2.00390625" style="8" customWidth="1"/>
    <col min="82" max="16384" width="9.140625" style="8" customWidth="1"/>
  </cols>
  <sheetData>
    <row r="1" spans="1:81" s="5" customFormat="1" ht="51.75" customHeight="1">
      <c r="A1" s="2" t="s">
        <v>45</v>
      </c>
      <c r="B1" s="2" t="s">
        <v>46</v>
      </c>
      <c r="C1" s="2" t="s">
        <v>47</v>
      </c>
      <c r="D1" s="3" t="s">
        <v>61</v>
      </c>
      <c r="E1" s="375" t="s">
        <v>48</v>
      </c>
      <c r="F1" s="375"/>
      <c r="G1" s="375" t="s">
        <v>49</v>
      </c>
      <c r="H1" s="375"/>
      <c r="I1" s="375" t="s">
        <v>50</v>
      </c>
      <c r="J1" s="375"/>
      <c r="K1" s="4" t="s">
        <v>51</v>
      </c>
      <c r="L1" s="4" t="s">
        <v>52</v>
      </c>
      <c r="M1" s="5" t="s">
        <v>53</v>
      </c>
      <c r="N1" s="5" t="s">
        <v>86</v>
      </c>
      <c r="O1" s="5" t="s">
        <v>54</v>
      </c>
      <c r="P1" s="5" t="s">
        <v>86</v>
      </c>
      <c r="Q1" s="4" t="s">
        <v>52</v>
      </c>
      <c r="R1" s="5" t="s">
        <v>53</v>
      </c>
      <c r="S1" s="5" t="s">
        <v>86</v>
      </c>
      <c r="T1" s="5" t="s">
        <v>54</v>
      </c>
      <c r="U1" s="5" t="s">
        <v>86</v>
      </c>
      <c r="V1" s="4" t="s">
        <v>52</v>
      </c>
      <c r="W1" s="5" t="s">
        <v>53</v>
      </c>
      <c r="X1" s="5" t="s">
        <v>86</v>
      </c>
      <c r="Y1" s="5" t="s">
        <v>54</v>
      </c>
      <c r="Z1" s="5" t="s">
        <v>86</v>
      </c>
      <c r="AA1" s="4" t="s">
        <v>52</v>
      </c>
      <c r="AB1" s="5" t="s">
        <v>53</v>
      </c>
      <c r="AC1" s="5" t="s">
        <v>86</v>
      </c>
      <c r="AD1" s="5" t="s">
        <v>54</v>
      </c>
      <c r="AE1" s="5" t="s">
        <v>86</v>
      </c>
      <c r="AF1" s="4" t="s">
        <v>52</v>
      </c>
      <c r="AG1" s="5" t="s">
        <v>53</v>
      </c>
      <c r="AH1" s="5" t="s">
        <v>86</v>
      </c>
      <c r="AI1" s="5" t="s">
        <v>54</v>
      </c>
      <c r="AJ1" s="5" t="s">
        <v>86</v>
      </c>
      <c r="AK1" s="4" t="s">
        <v>52</v>
      </c>
      <c r="AL1" s="5" t="s">
        <v>53</v>
      </c>
      <c r="AM1" s="5" t="s">
        <v>86</v>
      </c>
      <c r="AN1" s="5" t="s">
        <v>54</v>
      </c>
      <c r="AO1" s="5" t="s">
        <v>86</v>
      </c>
      <c r="AP1" s="4" t="s">
        <v>52</v>
      </c>
      <c r="AQ1" s="5" t="s">
        <v>53</v>
      </c>
      <c r="AR1" s="5" t="s">
        <v>86</v>
      </c>
      <c r="AS1" s="5" t="s">
        <v>54</v>
      </c>
      <c r="AT1" s="5" t="s">
        <v>86</v>
      </c>
      <c r="AU1" s="4" t="s">
        <v>52</v>
      </c>
      <c r="AV1" s="5" t="s">
        <v>53</v>
      </c>
      <c r="AW1" s="5" t="s">
        <v>86</v>
      </c>
      <c r="AX1" s="5" t="s">
        <v>54</v>
      </c>
      <c r="AY1" s="5" t="s">
        <v>86</v>
      </c>
      <c r="AZ1" s="4" t="s">
        <v>52</v>
      </c>
      <c r="BA1" s="5" t="s">
        <v>53</v>
      </c>
      <c r="BB1" s="5" t="s">
        <v>86</v>
      </c>
      <c r="BC1" s="5" t="s">
        <v>54</v>
      </c>
      <c r="BD1" s="5" t="s">
        <v>86</v>
      </c>
      <c r="BE1" s="4" t="s">
        <v>52</v>
      </c>
      <c r="BF1" s="5" t="s">
        <v>53</v>
      </c>
      <c r="BG1" s="5" t="s">
        <v>86</v>
      </c>
      <c r="BH1" s="5" t="s">
        <v>54</v>
      </c>
      <c r="BI1" s="5" t="s">
        <v>86</v>
      </c>
      <c r="BJ1" s="4" t="s">
        <v>52</v>
      </c>
      <c r="BK1" s="5" t="s">
        <v>53</v>
      </c>
      <c r="BL1" s="5" t="s">
        <v>86</v>
      </c>
      <c r="BM1" s="5" t="s">
        <v>54</v>
      </c>
      <c r="BN1" s="5" t="s">
        <v>86</v>
      </c>
      <c r="BO1" s="4" t="s">
        <v>52</v>
      </c>
      <c r="BP1" s="5" t="s">
        <v>53</v>
      </c>
      <c r="BQ1" s="5" t="s">
        <v>86</v>
      </c>
      <c r="BR1" s="5" t="s">
        <v>54</v>
      </c>
      <c r="BS1" s="5" t="s">
        <v>86</v>
      </c>
      <c r="BT1" s="4" t="s">
        <v>52</v>
      </c>
      <c r="BU1" s="5" t="s">
        <v>53</v>
      </c>
      <c r="BV1" s="5" t="s">
        <v>86</v>
      </c>
      <c r="BW1" s="5" t="s">
        <v>54</v>
      </c>
      <c r="BX1" s="5" t="s">
        <v>86</v>
      </c>
      <c r="BY1" s="4" t="s">
        <v>52</v>
      </c>
      <c r="BZ1" s="5" t="s">
        <v>53</v>
      </c>
      <c r="CA1" s="5" t="s">
        <v>86</v>
      </c>
      <c r="CB1" s="5" t="s">
        <v>54</v>
      </c>
      <c r="CC1" s="5" t="s">
        <v>86</v>
      </c>
    </row>
    <row r="2" spans="1:16" s="147" customFormat="1" ht="12">
      <c r="A2" s="224" t="s">
        <v>55</v>
      </c>
      <c r="B2" s="224" t="s">
        <v>56</v>
      </c>
      <c r="C2" s="224" t="s">
        <v>63</v>
      </c>
      <c r="D2" s="225">
        <v>7</v>
      </c>
      <c r="E2" s="147">
        <v>3</v>
      </c>
      <c r="F2" s="147">
        <v>1</v>
      </c>
      <c r="G2" s="147">
        <v>1</v>
      </c>
      <c r="H2" s="147">
        <v>1</v>
      </c>
      <c r="K2" s="147">
        <v>1</v>
      </c>
      <c r="L2" s="147">
        <v>1</v>
      </c>
      <c r="M2" s="147">
        <v>3</v>
      </c>
      <c r="N2" s="147">
        <v>20</v>
      </c>
      <c r="O2" s="147">
        <v>17</v>
      </c>
      <c r="P2" s="147">
        <v>41</v>
      </c>
    </row>
    <row r="3" spans="1:16" s="147" customFormat="1" ht="12">
      <c r="A3" s="224" t="s">
        <v>57</v>
      </c>
      <c r="B3" s="224" t="s">
        <v>56</v>
      </c>
      <c r="C3" s="224" t="s">
        <v>58</v>
      </c>
      <c r="D3" s="225">
        <v>7</v>
      </c>
      <c r="E3" s="147">
        <v>3</v>
      </c>
      <c r="F3" s="147">
        <v>1</v>
      </c>
      <c r="G3" s="147">
        <v>1</v>
      </c>
      <c r="H3" s="147">
        <v>1</v>
      </c>
      <c r="K3" s="147">
        <v>1</v>
      </c>
      <c r="L3" s="147">
        <v>2</v>
      </c>
      <c r="M3" s="147">
        <v>4</v>
      </c>
      <c r="N3" s="147">
        <v>15</v>
      </c>
      <c r="O3" s="147">
        <v>41</v>
      </c>
      <c r="P3" s="147">
        <v>207</v>
      </c>
    </row>
    <row r="4" spans="1:16" s="147" customFormat="1" ht="12">
      <c r="A4" s="224" t="s">
        <v>139</v>
      </c>
      <c r="B4" s="224" t="s">
        <v>384</v>
      </c>
      <c r="C4" s="224" t="s">
        <v>384</v>
      </c>
      <c r="D4" s="225">
        <v>7</v>
      </c>
      <c r="E4" s="147">
        <v>3</v>
      </c>
      <c r="F4" s="147">
        <v>1</v>
      </c>
      <c r="G4" s="147">
        <v>1</v>
      </c>
      <c r="H4" s="147">
        <v>1</v>
      </c>
      <c r="K4" s="147">
        <v>1</v>
      </c>
      <c r="L4" s="147">
        <v>2</v>
      </c>
      <c r="M4" s="147">
        <v>4</v>
      </c>
      <c r="N4" s="147">
        <v>15</v>
      </c>
      <c r="O4" s="147">
        <v>33</v>
      </c>
      <c r="P4" s="147">
        <v>87</v>
      </c>
    </row>
    <row r="5" spans="1:16" s="147" customFormat="1" ht="12">
      <c r="A5" s="224" t="s">
        <v>62</v>
      </c>
      <c r="B5" s="224" t="s">
        <v>56</v>
      </c>
      <c r="C5" s="224" t="s">
        <v>26</v>
      </c>
      <c r="D5" s="225">
        <v>7</v>
      </c>
      <c r="E5" s="147">
        <v>3</v>
      </c>
      <c r="F5" s="147">
        <v>1</v>
      </c>
      <c r="G5" s="147">
        <v>1</v>
      </c>
      <c r="H5" s="147">
        <v>1</v>
      </c>
      <c r="K5" s="147">
        <v>1</v>
      </c>
      <c r="L5" s="147">
        <v>1</v>
      </c>
      <c r="M5" s="147">
        <v>3</v>
      </c>
      <c r="N5" s="147">
        <v>12</v>
      </c>
      <c r="O5" s="147">
        <v>4</v>
      </c>
      <c r="P5" s="147">
        <v>15</v>
      </c>
    </row>
    <row r="7" ht="12">
      <c r="A7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R3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7109375" style="19" customWidth="1"/>
    <col min="19" max="16384" width="9.140625" style="19" customWidth="1"/>
  </cols>
  <sheetData>
    <row r="1" spans="1:18" ht="27" customHeight="1">
      <c r="A1" s="376" t="s">
        <v>93</v>
      </c>
      <c r="B1" s="18" t="s">
        <v>94</v>
      </c>
      <c r="C1" s="376" t="s">
        <v>95</v>
      </c>
      <c r="D1" s="376"/>
      <c r="E1" s="376" t="s">
        <v>96</v>
      </c>
      <c r="F1" s="376"/>
      <c r="G1" s="376" t="s">
        <v>97</v>
      </c>
      <c r="H1" s="376"/>
      <c r="I1" s="376" t="s">
        <v>98</v>
      </c>
      <c r="J1" s="376"/>
      <c r="K1" s="376" t="s">
        <v>99</v>
      </c>
      <c r="L1" s="376"/>
      <c r="M1" s="376" t="s">
        <v>100</v>
      </c>
      <c r="N1" s="376"/>
      <c r="O1" s="376" t="s">
        <v>101</v>
      </c>
      <c r="P1" s="376"/>
      <c r="Q1" s="376" t="s">
        <v>102</v>
      </c>
      <c r="R1" s="376"/>
    </row>
    <row r="2" spans="1:18" ht="12.75">
      <c r="A2" s="376"/>
      <c r="B2" s="18" t="s">
        <v>103</v>
      </c>
      <c r="C2" s="18" t="s">
        <v>104</v>
      </c>
      <c r="D2" s="18" t="s">
        <v>105</v>
      </c>
      <c r="E2" s="18" t="s">
        <v>104</v>
      </c>
      <c r="F2" s="18" t="s">
        <v>105</v>
      </c>
      <c r="G2" s="18" t="s">
        <v>104</v>
      </c>
      <c r="H2" s="18" t="s">
        <v>105</v>
      </c>
      <c r="I2" s="18" t="s">
        <v>104</v>
      </c>
      <c r="J2" s="18" t="s">
        <v>105</v>
      </c>
      <c r="K2" s="18" t="s">
        <v>104</v>
      </c>
      <c r="L2" s="18" t="s">
        <v>105</v>
      </c>
      <c r="M2" s="18" t="s">
        <v>104</v>
      </c>
      <c r="N2" s="18" t="s">
        <v>105</v>
      </c>
      <c r="O2" s="18" t="s">
        <v>104</v>
      </c>
      <c r="P2" s="18" t="s">
        <v>105</v>
      </c>
      <c r="Q2" s="18" t="s">
        <v>104</v>
      </c>
      <c r="R2" s="18" t="s">
        <v>105</v>
      </c>
    </row>
    <row r="3" spans="1:14" ht="12.75">
      <c r="A3" s="21" t="s">
        <v>106</v>
      </c>
      <c r="B3" s="20">
        <v>1</v>
      </c>
      <c r="E3" s="19">
        <v>6</v>
      </c>
      <c r="F3" s="19">
        <v>3</v>
      </c>
      <c r="I3" s="19">
        <v>6</v>
      </c>
      <c r="J3" s="19">
        <v>11</v>
      </c>
      <c r="K3" s="19">
        <v>10</v>
      </c>
      <c r="L3" s="19">
        <v>3</v>
      </c>
      <c r="M3" s="19">
        <v>1</v>
      </c>
      <c r="N3" s="19">
        <v>6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Евлампьев Александр Владимирович</dc:creator>
  <cp:keywords/>
  <dc:description/>
  <cp:lastModifiedBy>Карепкин Владимир Олегович</cp:lastModifiedBy>
  <cp:lastPrinted>2021-04-13T07:58:35Z</cp:lastPrinted>
  <dcterms:created xsi:type="dcterms:W3CDTF">2008-01-29T08:22:53Z</dcterms:created>
  <dcterms:modified xsi:type="dcterms:W3CDTF">2021-04-21T10:52:57Z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