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1535" activeTab="4"/>
  </bookViews>
  <sheets>
    <sheet name="Контроль" sheetId="1" r:id="rId1"/>
    <sheet name="8-ОИП Раздел 1" sheetId="2" r:id="rId2"/>
    <sheet name="8-ОИП Раздел 2" sheetId="3" r:id="rId3"/>
    <sheet name="8-ОИП Раздел 3" sheetId="4" r:id="rId4"/>
    <sheet name="8-ОИП_Раздел 4, 5" sheetId="5" r:id="rId5"/>
    <sheet name="8-ОИП Раздел 6" sheetId="6" r:id="rId6"/>
    <sheet name="Сообщения" sheetId="7" r:id="rId7"/>
    <sheet name="Настройки словаря" sheetId="8" state="hidden" r:id="rId8"/>
    <sheet name="Настройка" sheetId="9" state="hidden" r:id="rId9"/>
    <sheet name="Методики" sheetId="10" state="hidden" r:id="rId10"/>
    <sheet name="Методики DOS" sheetId="11" state="hidden" r:id="rId11"/>
    <sheet name="Параметры" sheetId="12" state="hidden" r:id="rId12"/>
  </sheets>
  <definedNames>
    <definedName name="_xlfn.COUNTIFS" hidden="1">#NAME?</definedName>
    <definedName name="_xlnm.Print_Titles" localSheetId="1">'8-ОИП Раздел 1'!$27:$29</definedName>
    <definedName name="_xlnm.Print_Titles" localSheetId="2">'8-ОИП Раздел 2'!$A:$D,'8-ОИП Раздел 2'!$3:$4</definedName>
    <definedName name="_xlnm.Print_Titles" localSheetId="3">'8-ОИП Раздел 3'!$A:$C,'8-ОИП Раздел 3'!$3:$6</definedName>
    <definedName name="_xlnm.Print_Titles" localSheetId="5">'8-ОИП Раздел 6'!$A:$C,'8-ОИП Раздел 6'!$3:$6</definedName>
    <definedName name="_xlnm.Print_Area" localSheetId="1">'8-ОИП Раздел 1'!$A$2:$G$32</definedName>
    <definedName name="_xlnm.Print_Area" localSheetId="2">'8-ОИП Раздел 2'!$A$2:$D$115</definedName>
    <definedName name="_xlnm.Print_Area" localSheetId="3">'8-ОИП Раздел 3'!$A$2:$R$23</definedName>
    <definedName name="_xlnm.Print_Area" localSheetId="5">'8-ОИП Раздел 6'!$A$2:$AV$103</definedName>
    <definedName name="_xlnm.Print_Area" localSheetId="4">'8-ОИП_Раздел 4, 5'!$A$2:$R$23</definedName>
  </definedNames>
  <calcPr fullCalcOnLoad="1"/>
</workbook>
</file>

<file path=xl/sharedStrings.xml><?xml version="1.0" encoding="utf-8"?>
<sst xmlns="http://schemas.openxmlformats.org/spreadsheetml/2006/main" count="2936" uniqueCount="420">
  <si>
    <t>Форма 8-ОИП</t>
  </si>
  <si>
    <t>Полугодовая</t>
  </si>
  <si>
    <t xml:space="preserve">Место работы </t>
  </si>
  <si>
    <t>Код
 строки</t>
  </si>
  <si>
    <t>Всего, чел.
(штат)</t>
  </si>
  <si>
    <t>по штату</t>
  </si>
  <si>
    <t>фактически</t>
  </si>
  <si>
    <t>всего</t>
  </si>
  <si>
    <t>из них государственные гражданские служащие</t>
  </si>
  <si>
    <t>А</t>
  </si>
  <si>
    <t>Б</t>
  </si>
  <si>
    <t>строка</t>
  </si>
  <si>
    <t>гр.1&gt;=гр.2</t>
  </si>
  <si>
    <t>гр.2&gt;=гр.3</t>
  </si>
  <si>
    <t>гр.4&gt;=гр.5</t>
  </si>
  <si>
    <t>Орган государственной власти субъекта Российской Федерации</t>
  </si>
  <si>
    <t>Х</t>
  </si>
  <si>
    <t>Наименование показателя</t>
  </si>
  <si>
    <t>Код строки</t>
  </si>
  <si>
    <t>Значение показателя</t>
  </si>
  <si>
    <t>в том числе</t>
  </si>
  <si>
    <t>В</t>
  </si>
  <si>
    <t>Формула контроля</t>
  </si>
  <si>
    <t>ед.</t>
  </si>
  <si>
    <t>Выдано предписаний, всего</t>
  </si>
  <si>
    <t>Ед. изм.</t>
  </si>
  <si>
    <t>Всего</t>
  </si>
  <si>
    <t>число случаев,
 ед.</t>
  </si>
  <si>
    <t>объем</t>
  </si>
  <si>
    <t>вред,    
 тыс. руб.</t>
  </si>
  <si>
    <t>Протокол контроля формы 8-ОИП раздел 3</t>
  </si>
  <si>
    <t>гр.1&gt;=гр.7</t>
  </si>
  <si>
    <t>гр.2&gt;=гр.8</t>
  </si>
  <si>
    <t>Нарушения лесного законодательства, всего</t>
  </si>
  <si>
    <t>х</t>
  </si>
  <si>
    <t xml:space="preserve"> в том числе:
   незаконная рубка лесных насаждений или повреждение до степени прекращения роста деревьев, кустарников и лиан, в том числе заготовка древесины которых не допускается, всего</t>
  </si>
  <si>
    <t xml:space="preserve">  загрязнение или захламление лесов коммунально-бытовыми и промышленными отходами, бытовым и строительным мусором</t>
  </si>
  <si>
    <t>га</t>
  </si>
  <si>
    <t xml:space="preserve">  прочие нарушения лесного законодательства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</si>
  <si>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</si>
  <si>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</si>
  <si>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</si>
  <si>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</si>
  <si>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</si>
  <si>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</si>
  <si>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</si>
  <si>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</si>
  <si>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</si>
  <si>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Остаток находящихся на рассмотрении требований на 01.01 отчетного года</t>
  </si>
  <si>
    <t>Предъявлено требований о возмещении вреда в досудебном порядке</t>
  </si>
  <si>
    <t>Уплачено вреда добровольно по требованиям, предъявленным в досудебном порядке</t>
  </si>
  <si>
    <t>Направлено исков
в суд о возмещении вреда</t>
  </si>
  <si>
    <t>Удовлетворено исков
по решению суда</t>
  </si>
  <si>
    <t>Отказано судом в удовлетворении исков</t>
  </si>
  <si>
    <t>Взыскано по
решению суда</t>
  </si>
  <si>
    <t>требований о возмещении вреда в досудебном порядке</t>
  </si>
  <si>
    <t>судебных дел</t>
  </si>
  <si>
    <t>кол-во,
шт.</t>
  </si>
  <si>
    <t>сумма, тыс. руб.</t>
  </si>
  <si>
    <t>сумма,
тыс. руб.</t>
  </si>
  <si>
    <t xml:space="preserve"> в том числе:
незаконная рубка лесных насаждений или повреждение до степени прекращения роста деревьев, кустарников и лиан, в том числе заготовка древесины которых не допускается, всего</t>
  </si>
  <si>
    <t xml:space="preserve">самовольное использование лесов </t>
  </si>
  <si>
    <t>5. Сведения о направлении в  правоохранительные органы материалов по нарушениям, содержащим признаки уголовного преступления</t>
  </si>
  <si>
    <t>Направлено материалов</t>
  </si>
  <si>
    <t>Отказано в возбуждении уголовного дела</t>
  </si>
  <si>
    <t>тыс. руб.</t>
  </si>
  <si>
    <t>лиц</t>
  </si>
  <si>
    <t>Протокол контроля формы 8-ОИП раздел 5</t>
  </si>
  <si>
    <t>Код стр.</t>
  </si>
  <si>
    <t>Остаток находящихся в производстве на 01.01 отчетного года  возбужденных дел об административных правонарушениях</t>
  </si>
  <si>
    <t>Возбуждено дел об административных 
правонарушениях</t>
  </si>
  <si>
    <t>Материалы об административных правонарушениях, полученные из других органов</t>
  </si>
  <si>
    <t>Рассмотрено дел об 
административных 
правонарушениях</t>
  </si>
  <si>
    <t>Привлечено к 
административной 
ответственности</t>
  </si>
  <si>
    <t>Назначено 
административных  
штрафов</t>
  </si>
  <si>
    <t>Граж-дан</t>
  </si>
  <si>
    <t>Должн. лиц</t>
  </si>
  <si>
    <t>Юрид. лиц</t>
  </si>
  <si>
    <t>Протокол контроля</t>
  </si>
  <si>
    <t>Строка</t>
  </si>
  <si>
    <t>Всего административных правонарушений</t>
  </si>
  <si>
    <t>x</t>
  </si>
  <si>
    <t>Прочие правонарушения</t>
  </si>
  <si>
    <t>(подпись)</t>
  </si>
  <si>
    <t>Должностное лицо, ответственное за составление формы</t>
  </si>
  <si>
    <t>(наименование органа исполнительной власти субъекта Российской Федерации)</t>
  </si>
  <si>
    <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</si>
  <si>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3. Сведения о нарушениях лесного законодательства </t>
  </si>
  <si>
    <t>из всего - 
на арендуемых лесных участках</t>
  </si>
  <si>
    <t xml:space="preserve">4. Сведения о взыскании вреда, причиненного лесам вследствие нарушения лесного законодательства </t>
  </si>
  <si>
    <t>Привле-чено к уголовной ответст-венности</t>
  </si>
  <si>
    <t>Остаток на 01.01. отчетного года материалов, направленных в правоохранительные органы, 
по которым не принято решения об отказе 
или возбуждении уголовного дела</t>
  </si>
  <si>
    <t>загрязнение или захламление лесов коммунально-бытовыми и промышленными отходами, бытовым и строительным мусором</t>
  </si>
  <si>
    <t>Возбуждено 
уголовных дел</t>
  </si>
  <si>
    <t>Объем древесины, 
куб. м</t>
  </si>
  <si>
    <t>общий</t>
  </si>
  <si>
    <t xml:space="preserve">
ед.</t>
  </si>
  <si>
    <t xml:space="preserve">
тыс. руб.</t>
  </si>
  <si>
    <t xml:space="preserve">6. Сведения о производстве по делам об административных правонарушениях за нарушения лесного законодательства   </t>
  </si>
  <si>
    <t>Руководитель</t>
  </si>
  <si>
    <t>гр.2&gt;=гр.4</t>
  </si>
  <si>
    <t>гр.3&gt;=гр.5</t>
  </si>
  <si>
    <r>
      <t>м</t>
    </r>
    <r>
      <rPr>
        <vertAlign val="superscript"/>
        <sz val="10"/>
        <rFont val="Arial"/>
        <family val="2"/>
      </rPr>
      <t>3</t>
    </r>
  </si>
  <si>
    <t>в том числе имею-щийся в наличии</t>
  </si>
  <si>
    <r>
      <t xml:space="preserve"> в том числе:
незаконная рубка лесных</t>
    </r>
    <r>
      <rPr>
        <sz val="10"/>
        <rFont val="Arial"/>
        <family val="2"/>
      </rPr>
      <t xml:space="preserve"> насаждений или повреждение до степени прекращения роста деревьев, кустарников и лиан, в том числе заготовка древесины которых не допускается, являющаяся преступлением 
(ст. 260 Уголовного кодекса)</t>
    </r>
  </si>
  <si>
    <t xml:space="preserve">  самовольное использование лесов </t>
  </si>
  <si>
    <t>Гр.1+Гр.4+Гр.7&gt;=Гр.10</t>
  </si>
  <si>
    <t>Гр.2+Гр.5+Гр.8&gt;=Гр.11</t>
  </si>
  <si>
    <t>Гр.3+Гр.6+Гр.9&gt;=Гр.12</t>
  </si>
  <si>
    <t>Протокол контроля формы 8-ОИП раздел 4</t>
  </si>
  <si>
    <t>гр.1+гр.5&gt;=гр.7</t>
  </si>
  <si>
    <t>гр.2+гр.6&gt;=гр.8</t>
  </si>
  <si>
    <t>гр.3+гр.9&gt;=гр.11+гр.13</t>
  </si>
  <si>
    <t>гр.4+гр.10&gt;=гр.12+гр.14</t>
  </si>
  <si>
    <t>гр.1+гр.3&gt;=гр.7+гр.9</t>
  </si>
  <si>
    <t>гр.2+гр.4&gt;=гр.8+гр.10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</si>
  <si>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</si>
  <si>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</si>
  <si>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</si>
  <si>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</si>
  <si>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</si>
  <si>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</si>
  <si>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</si>
  <si>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</si>
  <si>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</si>
  <si>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</si>
  <si>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</si>
  <si>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графа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</si>
  <si>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</si>
  <si>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</si>
  <si>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</si>
  <si>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</si>
  <si>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</si>
  <si>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</si>
  <si>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</si>
  <si>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</si>
  <si>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</si>
  <si>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</si>
  <si>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</si>
  <si>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</si>
  <si>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</si>
  <si>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</si>
  <si>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лок.код</t>
  </si>
  <si>
    <t>160800</t>
  </si>
  <si>
    <t>160801</t>
  </si>
  <si>
    <t>160802</t>
  </si>
  <si>
    <t>160803</t>
  </si>
  <si>
    <t>8-ОИП</t>
  </si>
  <si>
    <t>8-ОИП Раздел 3</t>
  </si>
  <si>
    <t>8-ОИП_Раздел 4, 5</t>
  </si>
  <si>
    <t>8-ОИП Раздел 6</t>
  </si>
  <si>
    <t>гр.5 &gt;= гр.6</t>
  </si>
  <si>
    <r>
      <t>Срок представления:</t>
    </r>
    <r>
      <rPr>
        <sz val="10"/>
        <color indexed="8"/>
        <rFont val="Arial"/>
        <family val="2"/>
      </rPr>
      <t xml:space="preserve"> не позднее 25-го числа месяца, следующего за отчетным периодом</t>
    </r>
  </si>
  <si>
    <t xml:space="preserve">                                                                      (полугодие года либо год)</t>
  </si>
  <si>
    <t>Структурные подразделения органа государственной власти 
субъекта Российской Федерации, осуществляющего переданные 
полномочия Российской Федерации в области лесных отношений (лесничества)</t>
  </si>
  <si>
    <t>1000</t>
  </si>
  <si>
    <t xml:space="preserve">Государственные учреждения (лесничества) </t>
  </si>
  <si>
    <t>1.2 Сведения о должностных лицах, осуществляющих лесную охрану</t>
  </si>
  <si>
    <t>1400</t>
  </si>
  <si>
    <t>1410</t>
  </si>
  <si>
    <t>1420</t>
  </si>
  <si>
    <t>1430</t>
  </si>
  <si>
    <t>1440</t>
  </si>
  <si>
    <t>Численность должностных лиц, осуществляющих лесную охрану</t>
  </si>
  <si>
    <t>2.1. Показатели по осуществлению федерального государственного лесного контроля (надзора)</t>
  </si>
  <si>
    <t>Ед. изм</t>
  </si>
  <si>
    <t>Количество лиц, деятельность которых является объектом федерального государственного лесного контроля (надзора) на начало отчетного периода, всего</t>
  </si>
  <si>
    <t>Количество лиц, деятельность которых является объектом федерального государственного лесного контроля (надзора), относящихся к следующим категориям риска (на начало отчетного периода):</t>
  </si>
  <si>
    <t>значительный риск</t>
  </si>
  <si>
    <t>умеренный риск</t>
  </si>
  <si>
    <t>низкий риск</t>
  </si>
  <si>
    <t>Количество лиц, деятельность которых является объектом федерального государственного лесного контроля (надзора) на конец отчетного периода, - всего</t>
  </si>
  <si>
    <t>Проведение профилактических мероприятий</t>
  </si>
  <si>
    <t>информирование</t>
  </si>
  <si>
    <t>консультирование</t>
  </si>
  <si>
    <t>профилактический визит</t>
  </si>
  <si>
    <t>Проведение контрольных (надзорных) мероприятий</t>
  </si>
  <si>
    <t>Всего проведено контрольных (надзорных) мероприятий</t>
  </si>
  <si>
    <t>на внеплановой основе</t>
  </si>
  <si>
    <t>Контрольные (надзорные) мероприятия, проведенные на плановой основе</t>
  </si>
  <si>
    <t>Инспекторский визит</t>
  </si>
  <si>
    <t>Рейдовый осмотр</t>
  </si>
  <si>
    <t>Документарная проверка</t>
  </si>
  <si>
    <t>количество выявленных нарушений обязательных требований</t>
  </si>
  <si>
    <t>Выездная проверка</t>
  </si>
  <si>
    <t>количество проведенных контрольных (надзорных) мероприятий</t>
  </si>
  <si>
    <t>количество лиц, в отношении которых проведено контрольное (надзорное) мероприятие</t>
  </si>
  <si>
    <t>количество контрольных (надзорных) мероприятий, в результате которых выявлены нарушения обязательных требований</t>
  </si>
  <si>
    <t>Контрольные (надзорные) мероприятия, проведенные на внеплановой основе</t>
  </si>
  <si>
    <t>Выездное обследование</t>
  </si>
  <si>
    <t>Общее количество внеплановых контрольных (надзорных) мероприятий, проведенных на основании выявления соответствия объекта контроля (надзора) параметрам, утвержденным индикаторами риска нарушения обязательных требований, или отклонения объекта контроля (надзора) от таких параметров</t>
  </si>
  <si>
    <t>Количество контрольных (надзорных) мероприятий, по итогам которых возбуждены дела об административных правонарушениях</t>
  </si>
  <si>
    <t>Сумма административных штрафов, наложенных по результатам контрольных (надзорных) мероприятий</t>
  </si>
  <si>
    <t>Количество направленных в органы прокуратуры заявлений о согласовании проведения контрольных (надзорных) мероприятий</t>
  </si>
  <si>
    <t>Количество направленных в органы прокуратуры заявлений о согласовании проведения контрольных (надзорных) мероприятий, по которым органами прокуратуры отказано в согласовании</t>
  </si>
  <si>
    <t>Обжалование решений, действий (бездействия) должностных лиц</t>
  </si>
  <si>
    <t>Обжаловано решений органов государственного контроля (надзора), действий (бездействия) должностных лиц, всего &lt;1&gt;</t>
  </si>
  <si>
    <t>рассмотрено жалоб, всего</t>
  </si>
  <si>
    <t>принято решение об отмене решения контрольного (надзорного) органа полностью или частично</t>
  </si>
  <si>
    <t>принято решение об отмене решение контрольного (надзорного) органа полностью и принято новое решение</t>
  </si>
  <si>
    <t>действия (бездействие) должностных лиц контрольных (надзорных) органов признаны незаконными и вынесено решение по существу, в том числе об осуществлении при необходимости определенных действий</t>
  </si>
  <si>
    <t>Количество жалоб, в отношении которых контрольным (надзорным) органом был нарушен срок рассмотрения, за отчетный период</t>
  </si>
  <si>
    <t>Количество исковых заявлений об оспаривании решений, действий (бездействия) должностных лиц контрольных (надзорных) органов, направленных контролируемыми лицами в судебном порядке, по которым принято решение об удовлетворении заявленных требований, за отчетный период</t>
  </si>
  <si>
    <t>Общее количество контрольных (надзорных) мероприятий, которые проведены с грубым нарушением требований к организации и осуществлению государственного контроля (надзора) и результаты которых были признаны недействительными и (или) отменены, за отчетный период</t>
  </si>
  <si>
    <t>Количество принятых по итогам мероприятия предусмотренных законодательством Российской Федерации мер по недопущению причинения вреда (ущерба) охраняемым законом ценностям или прекращению его причинении</t>
  </si>
  <si>
    <t>Количество сообщений о признаках преступления или административного правонарушениях, выявленных в ходе контрольного (надзорного) мероприятия, направленных по принадлежности в соответствующие государственные органы</t>
  </si>
  <si>
    <t>Количество выданных рекомендаций по соблюдению обязательных требований, проведении иных мероприятий, направленных на профилактику рисков причинения вреда (ущерба) охраняемым законом ценностям</t>
  </si>
  <si>
    <t>Проведено мероприятий по патрулированию лесов</t>
  </si>
  <si>
    <t>Общая протяженность утвержденных маршрутов патрулирования</t>
  </si>
  <si>
    <t>км</t>
  </si>
  <si>
    <t>Общая фактическая протяженность маршрутов патрулирования</t>
  </si>
  <si>
    <t>Выявлено нарушений требований лесного законодательства, всего</t>
  </si>
  <si>
    <t>Государственные бюджетные и автономные учреждение</t>
  </si>
  <si>
    <t>обобщение правоприменительной практики</t>
  </si>
  <si>
    <t>объявление предостережения</t>
  </si>
  <si>
    <t>количество возражений поступивших на объявленные предостережения</t>
  </si>
  <si>
    <t>количество отмененных объявленных предостережений по результатам рассмотрения поступивших возражений на объявленные предостережения</t>
  </si>
  <si>
    <t>количество уведомлений контролируемого лица об отказе от проведения обязательного профилактического визита</t>
  </si>
  <si>
    <t>при взаимодействии с контролируемым лицом</t>
  </si>
  <si>
    <t>без взаимодействия с контролируемым лицом</t>
  </si>
  <si>
    <t>количество контрольных(надзорных) мероприятий, в результате которых выявлены нарушения обязательных требований</t>
  </si>
  <si>
    <t>Наблюдение за соблюдением обязательных требований</t>
  </si>
  <si>
    <t>из них подано жалоб в досудебном порядке</t>
  </si>
  <si>
    <t>Контроль за исполнением выданных предписаний:
        исполнено предписаний в срок</t>
  </si>
  <si>
    <t xml:space="preserve">        исполнено предписаний с нарушением срока</t>
  </si>
  <si>
    <t>хвойных пород</t>
  </si>
  <si>
    <t>твердолиственных пород</t>
  </si>
  <si>
    <t>мягколиственных пород</t>
  </si>
  <si>
    <t>из всего -  
с установленными лицами</t>
  </si>
  <si>
    <t>3120</t>
  </si>
  <si>
    <t>3130</t>
  </si>
  <si>
    <t>3140</t>
  </si>
  <si>
    <t>в том числе с незаконным размещением объектов капитального строительства</t>
  </si>
  <si>
    <t>3310</t>
  </si>
  <si>
    <t>3320</t>
  </si>
  <si>
    <t>3500</t>
  </si>
  <si>
    <t>из всего - выявлено с использованием информации, полученной при дистанционном мониторинге использования лесов</t>
  </si>
  <si>
    <t>приобретение, хранение, перевозка, переработка в целях сбыта или сбыт заведомо незаконно заготовленной древесины</t>
  </si>
  <si>
    <t>Самовольное занятие лесных участков (статья 7.9 Кодекса Российской Федерации об административных правонарушениях &lt;8&gt;)</t>
  </si>
  <si>
    <t>Самовольная уступка права пользования землей, недрами, лесным участком или водным объектом (статья 7.10 Кодекса Российской Федерации об административных правонарушениях &lt;9&gt;</t>
  </si>
  <si>
    <t>Нарушение порядка предоставления гражданам, юридическим лицам лесов для их использования (статья 8.24 Кодекса Российской Федерации об административных правонарушениях &lt;10&gt;)</t>
  </si>
  <si>
    <t>из строки 6000:
уничтожение или повреждение специальных знаков (часть 2 статьи 7.2 Кодекса Российской Федерации об административных правонарушениях &lt;7&gt;)</t>
  </si>
  <si>
    <t>Объединено дел об
административных
правонарушениях</t>
  </si>
  <si>
    <t>Прекращено дел об 
административных 
правонарушениях 
до передачи на 
рассмотрение</t>
  </si>
  <si>
    <t>Выдано предупреждений</t>
  </si>
  <si>
    <t>Взыскано административных штрафов</t>
  </si>
  <si>
    <t>суммы административных штрафов, поступившие в отчетном периоде по постановлениям, вынесенным в году предшествующем отчетному</t>
  </si>
  <si>
    <t>Количество жалоб на постановления по делам об административных правонарушениях (как не вступивших, так и вступивших в законную силу), вынесенных уполномоченным органом</t>
  </si>
  <si>
    <t>из них:
по результатам
 рассмотрения жалоб</t>
  </si>
  <si>
    <t>из них 
взыскано по административным штрафам, назначенным в отчетном периоде</t>
  </si>
  <si>
    <t>Количество отмененных постановлений по делам об административных правонарушениях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</si>
  <si>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</si>
  <si>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(дата составления документа)</t>
  </si>
  <si>
    <t>(фамилия, имя,отчество (при наличии)</t>
  </si>
  <si>
    <t xml:space="preserve">(контактный телефон)  </t>
  </si>
  <si>
    <t>2000&gt;=2030+2040</t>
  </si>
  <si>
    <t>за январь -</t>
  </si>
  <si>
    <t>2000=2100</t>
  </si>
  <si>
    <t>гр.1&gt;=гр.10</t>
  </si>
  <si>
    <t>гр.1&gt;=гр.13</t>
  </si>
  <si>
    <t>гр.2&gt;=гр.11</t>
  </si>
  <si>
    <t>гр.2&gt;=гр.14</t>
  </si>
  <si>
    <t>гр.6&gt;=гр.9</t>
  </si>
  <si>
    <t>гр.6&gt;=гр.12</t>
  </si>
  <si>
    <t>гр.6&gt;=гр.15</t>
  </si>
  <si>
    <t>гр.1&gt;0, гр.2&gt;0, гр.6&gt;0</t>
  </si>
  <si>
    <t>гр.7&gt;0, гр8&gt;0, гр.9&gt;0</t>
  </si>
  <si>
    <t>гр.10&gt;0, гр.11&gt;0, гр.12&gt;0</t>
  </si>
  <si>
    <t>гр.13&gt;0, гр.14&gt;0, гр.15&gt;0</t>
  </si>
  <si>
    <t>гр.10</t>
  </si>
  <si>
    <t>гр.11</t>
  </si>
  <si>
    <t>гр.12</t>
  </si>
  <si>
    <t>гр.13</t>
  </si>
  <si>
    <t>гр.14</t>
  </si>
  <si>
    <t>гр.15</t>
  </si>
  <si>
    <t>стр.3100&gt;=стр.3110</t>
  </si>
  <si>
    <t>стр.3000&gt;=стр.3500</t>
  </si>
  <si>
    <t>стр.3300&gt;=стр.3310</t>
  </si>
  <si>
    <t>стр.3100&gt;=стр.3120</t>
  </si>
  <si>
    <t>стр.3100&gt;=стр.3130</t>
  </si>
  <si>
    <t>стр.3100&gt;=стр.3140</t>
  </si>
  <si>
    <t>Гр.40&gt;=Гр.43</t>
  </si>
  <si>
    <t>Гр.42&gt;=Гр.45</t>
  </si>
  <si>
    <t>Гр.25&gt;=Гр.31</t>
  </si>
  <si>
    <t>Гр.26&gt;=Гр.32</t>
  </si>
  <si>
    <t>Гр.27&gt;=Гр.33</t>
  </si>
  <si>
    <t>гр.16</t>
  </si>
  <si>
    <t>гр.17</t>
  </si>
  <si>
    <t>гр.18</t>
  </si>
  <si>
    <t>гр.19</t>
  </si>
  <si>
    <t>гр.20</t>
  </si>
  <si>
    <t>гр.21</t>
  </si>
  <si>
    <t>гр.22</t>
  </si>
  <si>
    <t>гр.23</t>
  </si>
  <si>
    <t>гр.24</t>
  </si>
  <si>
    <t>гр.25</t>
  </si>
  <si>
    <t>гр.26</t>
  </si>
  <si>
    <t>гр.27</t>
  </si>
  <si>
    <t>гр.28</t>
  </si>
  <si>
    <t>гр.29</t>
  </si>
  <si>
    <t>гр.30</t>
  </si>
  <si>
    <t>гр.31</t>
  </si>
  <si>
    <t>гр.32</t>
  </si>
  <si>
    <t>гр.33</t>
  </si>
  <si>
    <t>гр.34</t>
  </si>
  <si>
    <t>гр.35</t>
  </si>
  <si>
    <t>гр.36</t>
  </si>
  <si>
    <t>гр.37</t>
  </si>
  <si>
    <t>гр.38</t>
  </si>
  <si>
    <t>гр.39</t>
  </si>
  <si>
    <t>гр.40</t>
  </si>
  <si>
    <t>гр.41</t>
  </si>
  <si>
    <t>гр.42</t>
  </si>
  <si>
    <t>гр.43</t>
  </si>
  <si>
    <t>гр.44</t>
  </si>
  <si>
    <t>гр.45</t>
  </si>
  <si>
    <t>6000&gt;=6010</t>
  </si>
  <si>
    <t>нарушения лесного законодательства, ответственность за которые предусмотрена Кодексом Российской Федерации об административных правонарушениях &lt;4&gt;</t>
  </si>
  <si>
    <t>Утверждена приказом 
Минприроды России
от 01.03.2022 № 144</t>
  </si>
  <si>
    <t>Сведения об осуществлении федерального государственного лесного контроля (надзора), лесной охраны</t>
  </si>
  <si>
    <t>в том числе количество должностных лиц, осуществляющих федеральный государственный лесной контроль (надзор)</t>
  </si>
  <si>
    <t>1100</t>
  </si>
  <si>
    <t>1200</t>
  </si>
  <si>
    <t>1300</t>
  </si>
  <si>
    <t>Протокол контроля формы 
8-ОИП раздел 2.1</t>
  </si>
  <si>
    <r>
      <t>Количество выданных представлений об устранении причин и условий, способствовавших совершению административного правонарушения</t>
    </r>
  </si>
  <si>
    <t>2.2. Показатели по осуществлению лесной охраны</t>
  </si>
  <si>
    <t>Общее количество контрольных (надзорных) мероприятий, проводимых иными государственными органами с участием должностных лиц, осуществляющих федеральный государственный лесной контроль (надзор)&lt;2&gt;</t>
  </si>
  <si>
    <t>из них:
     нарушения лесного законодательства, ответственность за   
     которые предусмотрена Уголовным кодексом Российской 
    Федерации &lt;3&gt;</t>
  </si>
  <si>
    <t xml:space="preserve">    &lt;1&gt;  Часть  4  статьи  40 Федерального закона от 31.07.2020 N 248-ФЗ "О государственном  контроле  (надзоре)  и муниципальном контроле в Российской
Федерации" (Собрание законодательства Российской Федерации, 2020, N 31, ст. 5007; 2021, N 24, ст. 4188). 
    &lt;2&gt;  Статья  29.13  Кодекса  Российской  Федерации  об административных правонарушениях (Собрание законодательства Российской Федерации, 2002, N 1,
ст. 1; 2022, N 10, ст. 1399).
    &lt;3&gt;  Собрание  законодательства  Российской  Федерации, 1996, N 25, ст. 2954; 2022, N 13, ст. 1952.
    &lt;4&gt;  Собрание  законодательства Российской Федерации, 2002, N 1, ст. 1; 2022, N 13, ст. 1959.</t>
  </si>
  <si>
    <t>3000</t>
  </si>
  <si>
    <t>3100</t>
  </si>
  <si>
    <t>3110</t>
  </si>
  <si>
    <t>3200</t>
  </si>
  <si>
    <t>3300</t>
  </si>
  <si>
    <t>Нарушения лесного законодательства, причинившие вред лесам, всего</t>
  </si>
  <si>
    <r>
      <t xml:space="preserve">      из строки 3100: 
незаконная рубка лесных насаждений, являющаяся преступлением, ответственность за которое предусмотрена статьей 260 Уголовного кодекса Российской Федерации &lt;5&gt;</t>
    </r>
  </si>
  <si>
    <t>3400</t>
  </si>
  <si>
    <t>кол-во объектов</t>
  </si>
  <si>
    <r>
      <rPr>
        <sz val="10"/>
        <rFont val="Arial"/>
        <family val="2"/>
      </rPr>
      <t xml:space="preserve">    &lt;5&gt;  Собрание  законодательства  Российской  Федерации, 1996, N 25, ст. 2954; 2006, N 50, ст. 5279; 2015, N 29, ст. 4393.
    &lt;6&gt;  Собрание  законодательства  Российской  Федерации, 2006, N 50, ст. 5278; 2021, N 27, ст. 5131.</t>
    </r>
  </si>
  <si>
    <t>прочие лесонарушения лесного законодательства</t>
  </si>
  <si>
    <t xml:space="preserve"> Нарушение правил использования лесов
(статья 8.25 Кодекса Российской Федерации об административных правонарушениях &lt;11&gt;)</t>
  </si>
  <si>
    <t>Нарушение правил пожарной безопасности в лесах (статья 8.32 Кодекса Российской Федерации об административных правонарушениях &lt;20&gt;)</t>
  </si>
  <si>
    <t>Непредставление сведений либо представление недостоверных сведений о пожарной опасности в лесах и лесных пожарах в уполномоченный федеральный орган исполнительной власти (статья 19.7.14 Кодекса Российской Федерации об административных правонарушениях &lt;29&gt;)</t>
  </si>
  <si>
    <t>Уклонение от исполнения административного наказания (часть 1 статьи 20.25 Кодекса Российской Федерации об административных правонарушениях &lt;30&gt;)</t>
  </si>
  <si>
    <t xml:space="preserve">    &lt;7&gt;  Собрание  законодательства Российской Федерации, 2002, N 1, ст. 1; 2010, N 1, ст. 1; 2016, N 27, ст. 4282.
    &lt;8&gt;  Собрание  законодательства Российской Федерации, 2002, N 1, ст. 1; 2006, N 50, ст. 5279; 2015, N 10, ст. 1416.
    &lt;9&gt;  Собрание  законодательства Российской Федерации, 2002, N 1, ст. 1; 2006, N 50, ст. 5279; 2010, N 1, ст. 1.
    &lt;10&gt;  Собрание законодательства Российской Федерации, 2002, N 1, ст. 1; 2006, N 50, ст. 5279; 2015, N 10, ст. 1416.
    &lt;11&gt; Собрание  законодательства Российской Федерации, 2002, N 1, ст. 1; 2006, N 50, ст. 5279; 2019, N 25, ст. 3161.
    &lt;12&gt;  Собрание законодательства Российской Федерации, 2002, N 1, ст. 1; 2006, N 50, ст. 5279; 2014, N 30, ст. 4278.
    &lt;13&gt;  Собрание законодательства Российской Федерации, 2002, N 1, ст. 1; 2006, N 50, ст. 5279; 2016, N 27, ст. 4286; 2019, N 25, ст. 3161.
    &lt;14&gt;  Собрание законодательства Российской Федерации, 2002, N 1, ст. 1; 2016, N 26, ст. 3887.
    &lt;15&gt;  Собрание законодательства Российской Федерации, 2002, N 1, ст. 1; 2006, N 50, ст. 5279; 2016, N 27, ст. 4286.
    &lt;16&gt;  Собрание законодательства Российской Федерации, 2002, N 1, ст. 1; 2006, N 50, ст. 5279; 2014, N 30, ст. 4278; 2016, N 27, ст. 4286.
    &lt;17&gt;  Собрание законодательства Российской Федерации, 2002, N 1, ст. 1; 2013, N 52, ст. 6980.
    &lt;18&gt;  Собрание законодательства Российской Федерации, 2002, N 1, ст. 1; 2007, N 26, ст. 3089.
    &lt;19&gt;  Собрание законодательства Российской Федерации, 2002, N 1, ст. 1; 2016, N 26, ст. 3887; 2007, N 26, ст. 3089.
    &lt;20&gt;  Собрание законодательства Российской Федерации, 2002, N 1, ст. 1; 2011, N 1, ст. 54; 2014, N 30, ст. 4278; 2022, N 13, ст. 1951.
    &lt;21&gt;  Собрание законодательства Российской Федерации, 2002, N 1, ст. 1; 2011, N 1, ст. 54; 2014, N 30, ст. 4278.
    &lt;22&gt;  Собрание законодательства Российской Федерации, 2002, N 1, ст. 1; 2011, N 1, ст. 54; 2016, N 27, ст. 4286.
    &lt;23&gt;  Собрание законодательства Российской Федерации, 2002, N 1, ст. 1; 2011, N 1, ст. 54; 2014, N 30, ст. 4278; 2019, N 25, ст. 3162.
    &lt;24&gt;  Собрание законодательства Российской Федерации, 2002, N 1, ст. 1; 2011, N 1, ст. 54; 2016, N 27, ст. 4286; 2022, N 13, ст. 1951.
    &lt;25&gt;  Собрание законодательства Российской Федерации, 2002, N 1, ст. 1; 2016, N 27, ст. 4286.
    &lt;26&gt;  Собрание законодательства Российской Федерации, 2002, N 1, ст. 1; 2014, N 19, ст. 2330; 2017, N 31, ст. 4812.
    &lt;27&gt;  Собрание законодательства Российской Федерации, 2002, N 1, ст. 1; 2011, N 23, ст. 3260.
    &lt;28&gt;  Собрание законодательства Российской Федерации, 2002, N 1, ст. 1; 2021, N 22, ст. 3676.
    &lt;29&gt;  Собрание законодательства Российской Федерации, 2002, N 1, ст. 1; 2018, N 11, ст. 1577.
    &lt;30&gt;  Собрание законодательства Российской Федерации, 2002, N 1, ст. 1; 2011, N 30, ст. 4574; 2013, N 14, ст. 16
  </t>
  </si>
  <si>
    <t>(должность)</t>
  </si>
  <si>
    <t>Гр.19&gt;=Гр.25</t>
  </si>
  <si>
    <t>Гр.20&gt;=Гр.26</t>
  </si>
  <si>
    <t>Гр.21&gt;=Гр.27</t>
  </si>
  <si>
    <t>6001&gt;=6011</t>
  </si>
  <si>
    <t>из нее: 
незаконная рубка лесных насаждений являющаяся правонарушением, ответственность за которое предусмотрена статьей 8.28 Кодекса Российской Федерации об административных правонарушениях</t>
  </si>
  <si>
    <t>Гр.29&gt;=Гр.32+Гр.35</t>
  </si>
  <si>
    <t>Гр.28&gt;=Гр.31+Гр.34</t>
  </si>
  <si>
    <t>Гр.30&gt;=Гр.33+Гр.36</t>
  </si>
  <si>
    <t>8-ОИП Раздел 1</t>
  </si>
  <si>
    <t>8-ОИП Раздел 2</t>
  </si>
  <si>
    <t>160804</t>
  </si>
  <si>
    <t/>
  </si>
  <si>
    <t>Количество ошибок</t>
  </si>
  <si>
    <t>стр. 4000  &gt;= стр.4100+стр.4200+
стр.4300+стр.4400</t>
  </si>
  <si>
    <t>Гр.41&gt;=Гр.44</t>
  </si>
  <si>
    <t>Протокол контроля формы 
8-ОИП раздел 2.2</t>
  </si>
  <si>
    <t>2930&gt;=2931+2932</t>
  </si>
  <si>
    <t>1.1 Сведения о должностных лицах, осуществляющих федеральный государственный лесной контроль (надзор)</t>
  </si>
  <si>
    <t>Протокол контроля формы 
8-ОИП раздел 1.2</t>
  </si>
  <si>
    <t xml:space="preserve">        срок исполнения предписаний не наступил</t>
  </si>
  <si>
    <t xml:space="preserve"> не исполнено предписаний</t>
  </si>
  <si>
    <t>из них:
    граждан и индивидуальных предпринимателей</t>
  </si>
  <si>
    <t xml:space="preserve">    юридических лиц</t>
  </si>
  <si>
    <t xml:space="preserve">       из общего количества относящиеся к:
           субъектам среднего предпринимательства</t>
  </si>
  <si>
    <t xml:space="preserve">    субъектам малого предпринимательства</t>
  </si>
  <si>
    <t>в том числе проведено контрольных (надзорных) мероприятий: 
     на плановой основе</t>
  </si>
  <si>
    <t>по результатам рассмотрения жалобы:
       жалоба оставлена без удовлетворения</t>
  </si>
  <si>
    <t>Количество исковых заявлений об оспаривании решений, действий (бездействия) должностных лиц контрольных (надзорных) органов, направленных контролируемыми лицами в судебном порядке, за отчетный период</t>
  </si>
  <si>
    <t xml:space="preserve">      из строки 3100:
незаконная рубка лесных насаждений, совершенная при проведении санитарно-оздоровительных мероприятий</t>
  </si>
  <si>
    <t xml:space="preserve">     из строки 3100:
незаконная рубка лесных насаждений, совершенная при проведении противопожарного обустройства лесов</t>
  </si>
  <si>
    <t xml:space="preserve">     из строки 3100:
незаконная рубка при использовании лесов в соответствии со статьями 43 - 46 Лесного кодекса Российской Федерации &lt;6&gt;</t>
  </si>
  <si>
    <t xml:space="preserve">   Из всего:
нарушения лесного законодательства, причинившие вред лесам, за которые предусмотрена административная ответственность</t>
  </si>
  <si>
    <t>в том числе:
Административных правонарушений в области охраны окружающей среды и природопользования и административных правонарушений в области охраны собственности</t>
  </si>
  <si>
    <t>в том числе:
 нарушение правил заготовки древесины (часть 1 статьи 8.25 Кодекса Российской Федерации об административных правонарушениях &lt;12&gt;)</t>
  </si>
  <si>
    <t xml:space="preserve"> нарушение правил заготовки живицы, заготовки пригодных для употребления в пищу лесных ресурсов (пищевых лесных ресурсов), сбора лекарственных растений, заготовки и сбора недревесных лесных ресурсов (часть 3 статьи 8.25 Кодекса Российской Федерации об административных правонарушениях &lt;12&gt;)</t>
  </si>
  <si>
    <t>действия, предусмотренные частью 2 статьи 8.25 Кодекса Российской Федерации об административных правонарушениях и совершенные в лесопарковом зеленом поясе (часть 5 статьи 8.25 Кодекса Российской Федерации об административных правонарушениях &lt;13&gt;)</t>
  </si>
  <si>
    <t>самовольное использование лесов, нарушение правил использования лесов для ведения сельского хозяйства, уничтожение лесных ресурсов (статья 8.26 Кодекса Российской Федерации об административных правонарушениях &lt;12&gt;)</t>
  </si>
  <si>
    <t>сенокошение и выпас сельскохозяйственных животных на землях, на которых расположены леса, в местах, где это запрещено, а равно выпас сельскохозяйственных животных без пастуха на неогороженных пастбищах или без привязи либо с нарушением сроков или норм выпаса сельскохозяйственных животных (часть 1 статьи 8.26 Кодекса Российской Федерации об административных правонарушениях &lt;12&gt;)</t>
  </si>
  <si>
    <t>самовольные
заготовка и сбор, а также уничтожение мха, лесной подстилки и других недревесных лесных ресурсов (часть 2 статьи 8.26 Кодекса Российской Федерации об административных правонарушениях &lt;12&gt;)</t>
  </si>
  <si>
    <t>размещение ульев и пасек, а также заготовка пригодных для употребления в пищу лесных ресурсов (пищевых лесных ресурсов) и сбор лекарственных растений на землях, на которых расположены леса, в местах, где это запрещено, либо неразрешенными способами или приспособлениями, либо с превышением установленного объема или с нарушением установленных сроков, а равно сбор, заготовка и реализация указанных ресурсов, в отношении которых это запрещено (часть 3 статьи 8.26 Кодекса Российской Федерации об административных правонарушениях &lt;12&gt;)</t>
  </si>
  <si>
    <t>нарушение требований лесного законодательства по воспроизводству лесов и лесоразведению (статья 8.27 Кодекса Российской Федерации об административных правонарушениях &lt;14&gt;)</t>
  </si>
  <si>
    <t>нарушение порядка проведения рубок лесных насаждений (часть 2 статьи 8.25 Кодекса Российской Федерации об административных правонарушениях &lt;12&gt;)</t>
  </si>
  <si>
    <t>незаконная рубка, повреждение лесных насаждений или самовольное выкапывание в лесах деревьев, кустарников, лиан (статья 8.28 Кодекса Российской Федерации об административных правонарушениях &lt;15&gt;)</t>
  </si>
  <si>
    <t>незаконная рубка, повреждение лесных насаждений или самовольное выкапывание в лесах деревьев, кустарников, лиан (часть 1 статьи 8.28 Кодекса Российской Федерации об административных правонарушениях &lt;12&gt;)</t>
  </si>
  <si>
    <t>приобретение, хранение, перевозку или сбыт заведомо незаконно заготовленной древесины, если эти действия не содержат признаков уголовно наказуемого деяния  (часть 3 статьи 8.28 Кодекса Российской Федерации об административных правонарушениях &lt;12&gt;)</t>
  </si>
  <si>
    <t>нарушение порядка учета древесины (часть 3 статьи 8.28.1 Кодекса Российской Федерации об административных правонарушениях &lt;17&gt;)</t>
  </si>
  <si>
    <t>транспортировка древесины без оформленного в установленном лесным законодательством порядке сопроводительного документа (часть 5 статьи 8.28.1 Кодекса Российской Федерации об административных правонарушениях &lt;17&gt;)</t>
  </si>
  <si>
    <t>уничтожение мест обитания животных (статья 8.29 Кодекса Российской Федерации об административных правонарушениях &lt;18&gt;)</t>
  </si>
  <si>
    <t>уничтожение лесной инфраструктуры, а также сенокосов, пастбищ (статья 8.30 Кодекса Российской Федерации об административных правонарушениях &lt;19&gt;)</t>
  </si>
  <si>
    <t>нарушение правил санитарной безопасности в лесах (статья 8.31 Кодекса Российской Федерации об административных правонарушениях &lt;15&gt;)</t>
  </si>
  <si>
    <t>нарушение правил санитарной безопасности в лесах (часть 1 статьи 8.31 Кодекса Российской Федерации об административных правонарушениях &lt;12&gt;</t>
  </si>
  <si>
    <t>загрязнение лесов сточными водами, химическими, радиоактивными и другими вредными веществами, отходами производства и потребления и (или) иное негативное воздействие на леса (часть 2 статьи 8.31 Кодекса Российской Федерации об административных правонарушениях &lt;12&gt;)</t>
  </si>
  <si>
    <t>действия (бездействие), предусмотренные частью 2 статьи 8.31 Кодекса Российской Федерации об административных правонарушениях, совершенные в защитных лесах, на особо защитных участках лесов, в лесопарковом зеленом поясе (часть 3 статьи 8.31 Кодекса Российской Федерации об административных правонарушениях &lt;16&gt;)</t>
  </si>
  <si>
    <t xml:space="preserve">в том числе:
нарушение правил пожарной безопасности в лесах (часть 1 статьи 8.32 Кодекса Российской Федерации об административных правонарушениях &lt;21&gt;)
</t>
  </si>
  <si>
    <t>выжигание хвороста, лесной подстилки, сухой травы и других лесных горючих материалов с нарушением требований правил пожарной безопасности на земельных участках, непосредственно примыкающих к лесам, защитным и лесным насаждениям и не отделенных противопожарной минерализованной полосой шириной не менее 0,5 метра (часть 2 статьи 8.32 Кодекса Российской Федерации об административных правонарушениях &lt;21&gt;)</t>
  </si>
  <si>
    <t>действия, предусмотренные частями 1, 2 статьи 8.32 Кодекса Российской Федерации об административных правонарушениях, совершенные в лесопарковом зеленом поясе (часть 2.1 статьи 8.32 Кодекса Российской Федерации об административных правонарушениях &lt;22&gt;)</t>
  </si>
  <si>
    <t>нарушение правил пожарной безопасности в лесах в условиях особого противопожарного режима (часть 3 статьи 8.32 Кодекса Российской Федерации об административных правонарушениях &lt;23&gt;)</t>
  </si>
  <si>
    <t>Ненаправление, несвоевременное направление, направление недостоверной информации в федеральный орган исполнительной власти, уполномоченный на ведение реестра недобросовестных арендаторов лесных участков и покупателей лесных насаждений (статья 8.32.1 Кодекса Российской Федерации об административных правонарушениях &lt;14&gt;)</t>
  </si>
  <si>
    <t>Нарушение режима осуществления хозяйственной и иной деятельности в лесопарковом зеленом поясе (статья 8.45.1 Кодекса Российской Федерации об административных правонарушениях &lt;25&gt;)</t>
  </si>
  <si>
    <t>Неповиновение законному распоряжению или требованию должностного лица органа, осуществляющего государственный надзор (контроль), государственный финансовый контроль,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органа, осуществляющего муниципальный контроль, муниципальный финансовый контроль (часть 1 статьи 19.4 Кодекса Российской Федерации об административных правонарушениях &lt;26&gt;)</t>
  </si>
  <si>
    <t>Невыполнение в установленный срок законного предписания (постановления, представления, решения) органа (должностного лица), осуществляющего государственный надзор (контроль) (часть 1 статьи 19.5 Кодекса Российской Федерации об административных правонарушениях &lt;26&gt;)</t>
  </si>
  <si>
    <t>Непринятие мер по устранению причин и условий, способствовавших совершению административного правонарушения (статья 19.6 Кодекса Российской Федерации об административных правонарушениях &lt;27&gt;)</t>
  </si>
  <si>
    <t>Непредставление сведений (информации) (статья 19.7 Кодекса Российской Федерации об административных правонарушениях &lt;28&gt;)</t>
  </si>
  <si>
    <t>Гр.10&gt;=Гр.19</t>
  </si>
  <si>
    <t>Гр.11&gt;=Гр.20</t>
  </si>
  <si>
    <t>Гр.12&gt;=Гр.21</t>
  </si>
  <si>
    <t>(наименование лесничества)</t>
  </si>
  <si>
    <t>Протокол контроля формы 8-ОИП раздел 1.1</t>
  </si>
  <si>
    <t>стр.3100&gt;=стр.3120+3130+3140</t>
  </si>
  <si>
    <t>v2.2</t>
  </si>
  <si>
    <t>Незаконная рубка, повреждение лесных насаждений или самовольное выкапывание в лесах деревьев, кустарников, лиан, совершенные с применением механизмов, автомототранспортных средств, самоходных машин и других видов техники, либо совершенные в лесопарковом зеленом поясе, если эти действия не содержат уголовно наказуемого деяния (часть 2 статьи 8.28 Кодекса Российской Федерации об административных правонарушениях &lt;16&gt;)</t>
  </si>
  <si>
    <t>нарушение правил пожарной безопасности, повлекшее возникновение лесного пожара без причинения тяжкого вреда здоровью человека (часть 4 статьи 8.32 Кодекса Российской Федерации об административных правонарушениях &lt;24&gt;)</t>
  </si>
  <si>
    <t>незаконная рубка лесных насаждений, являющаяся преступлением, ответственность за которое предусмотрена статьей 260 Уголовного кодекса Российской Федерации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</si>
</sst>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[Red]\-0\ "/>
    <numFmt numFmtId="173" formatCode="#,##0_ ;[Red]\-#,##0\ "/>
    <numFmt numFmtId="174" formatCode="#,##0.0_ ;[Red]\-#,##0.0\ "/>
    <numFmt numFmtId="175" formatCode="#,##0.0"/>
    <numFmt numFmtId="176" formatCode="0.0"/>
    <numFmt numFmtId="177" formatCode="_(* #,##0_);_(* \(#,##0\);_(* &quot;-&quot;_);_(@_)"/>
    <numFmt numFmtId="178" formatCode="_(* #,##0.00_);_(* \(#,##0.0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sz val="8"/>
      <color indexed="10"/>
      <name val="Arial"/>
      <family val="2"/>
    </font>
    <font>
      <b/>
      <sz val="10"/>
      <color indexed="12"/>
      <name val="Arial Cyr"/>
      <family val="2"/>
    </font>
    <font>
      <strike/>
      <sz val="10"/>
      <color indexed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sz val="8"/>
      <color indexed="4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1"/>
      <color indexed="8"/>
      <name val="Arial"/>
      <family val="2"/>
    </font>
    <font>
      <b/>
      <strike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rgb="FFFF0000"/>
      <name val="Arial Cyr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 Cyr"/>
      <family val="2"/>
    </font>
    <font>
      <b/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DCDB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9" fillId="25" borderId="0" applyNumberFormat="0" applyBorder="0" applyAlignment="0" applyProtection="0"/>
    <xf numFmtId="0" fontId="57" fillId="26" borderId="0" applyNumberFormat="0" applyBorder="0" applyAlignment="0" applyProtection="0"/>
    <xf numFmtId="0" fontId="9" fillId="17" borderId="0" applyNumberFormat="0" applyBorder="0" applyAlignment="0" applyProtection="0"/>
    <xf numFmtId="0" fontId="57" fillId="27" borderId="0" applyNumberFormat="0" applyBorder="0" applyAlignment="0" applyProtection="0"/>
    <xf numFmtId="0" fontId="9" fillId="19" borderId="0" applyNumberFormat="0" applyBorder="0" applyAlignment="0" applyProtection="0"/>
    <xf numFmtId="0" fontId="57" fillId="28" borderId="0" applyNumberFormat="0" applyBorder="0" applyAlignment="0" applyProtection="0"/>
    <xf numFmtId="0" fontId="9" fillId="29" borderId="0" applyNumberFormat="0" applyBorder="0" applyAlignment="0" applyProtection="0"/>
    <xf numFmtId="0" fontId="57" fillId="30" borderId="0" applyNumberFormat="0" applyBorder="0" applyAlignment="0" applyProtection="0"/>
    <xf numFmtId="0" fontId="9" fillId="31" borderId="0" applyNumberFormat="0" applyBorder="0" applyAlignment="0" applyProtection="0"/>
    <xf numFmtId="0" fontId="57" fillId="32" borderId="0" applyNumberFormat="0" applyBorder="0" applyAlignment="0" applyProtection="0"/>
    <xf numFmtId="0" fontId="9" fillId="33" borderId="0" applyNumberFormat="0" applyBorder="0" applyAlignment="0" applyProtection="0"/>
    <xf numFmtId="0" fontId="57" fillId="34" borderId="0" applyNumberFormat="0" applyBorder="0" applyAlignment="0" applyProtection="0"/>
    <xf numFmtId="0" fontId="9" fillId="35" borderId="0" applyNumberFormat="0" applyBorder="0" applyAlignment="0" applyProtection="0"/>
    <xf numFmtId="0" fontId="57" fillId="36" borderId="0" applyNumberFormat="0" applyBorder="0" applyAlignment="0" applyProtection="0"/>
    <xf numFmtId="0" fontId="9" fillId="37" borderId="0" applyNumberFormat="0" applyBorder="0" applyAlignment="0" applyProtection="0"/>
    <xf numFmtId="0" fontId="57" fillId="38" borderId="0" applyNumberFormat="0" applyBorder="0" applyAlignment="0" applyProtection="0"/>
    <xf numFmtId="0" fontId="9" fillId="39" borderId="0" applyNumberFormat="0" applyBorder="0" applyAlignment="0" applyProtection="0"/>
    <xf numFmtId="0" fontId="57" fillId="40" borderId="0" applyNumberFormat="0" applyBorder="0" applyAlignment="0" applyProtection="0"/>
    <xf numFmtId="0" fontId="9" fillId="29" borderId="0" applyNumberFormat="0" applyBorder="0" applyAlignment="0" applyProtection="0"/>
    <xf numFmtId="0" fontId="57" fillId="41" borderId="0" applyNumberFormat="0" applyBorder="0" applyAlignment="0" applyProtection="0"/>
    <xf numFmtId="0" fontId="9" fillId="31" borderId="0" applyNumberFormat="0" applyBorder="0" applyAlignment="0" applyProtection="0"/>
    <xf numFmtId="0" fontId="57" fillId="42" borderId="0" applyNumberFormat="0" applyBorder="0" applyAlignment="0" applyProtection="0"/>
    <xf numFmtId="0" fontId="9" fillId="43" borderId="0" applyNumberFormat="0" applyBorder="0" applyAlignment="0" applyProtection="0"/>
    <xf numFmtId="0" fontId="58" fillId="44" borderId="1" applyNumberFormat="0" applyAlignment="0" applyProtection="0"/>
    <xf numFmtId="0" fontId="10" fillId="13" borderId="2" applyNumberFormat="0" applyAlignment="0" applyProtection="0"/>
    <xf numFmtId="0" fontId="59" fillId="45" borderId="3" applyNumberFormat="0" applyAlignment="0" applyProtection="0"/>
    <xf numFmtId="0" fontId="11" fillId="46" borderId="4" applyNumberFormat="0" applyAlignment="0" applyProtection="0"/>
    <xf numFmtId="0" fontId="60" fillId="45" borderId="1" applyNumberFormat="0" applyAlignment="0" applyProtection="0"/>
    <xf numFmtId="0" fontId="12" fillId="46" borderId="2" applyNumberFormat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2" fillId="0" borderId="5" applyNumberFormat="0" applyFill="0" applyAlignment="0" applyProtection="0"/>
    <xf numFmtId="0" fontId="14" fillId="0" borderId="6" applyNumberFormat="0" applyFill="0" applyAlignment="0" applyProtection="0"/>
    <xf numFmtId="0" fontId="63" fillId="0" borderId="7" applyNumberFormat="0" applyFill="0" applyAlignment="0" applyProtection="0"/>
    <xf numFmtId="0" fontId="15" fillId="0" borderId="8" applyNumberFormat="0" applyFill="0" applyAlignment="0" applyProtection="0"/>
    <xf numFmtId="0" fontId="64" fillId="0" borderId="9" applyNumberFormat="0" applyFill="0" applyAlignment="0" applyProtection="0"/>
    <xf numFmtId="0" fontId="16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17" fillId="0" borderId="12" applyNumberFormat="0" applyFill="0" applyAlignment="0" applyProtection="0"/>
    <xf numFmtId="0" fontId="66" fillId="47" borderId="13" applyNumberFormat="0" applyAlignment="0" applyProtection="0"/>
    <xf numFmtId="0" fontId="18" fillId="48" borderId="14" applyNumberFormat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21" fillId="0" borderId="0">
      <alignment horizontal="left"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0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22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73" fillId="0" borderId="17" applyNumberFormat="0" applyFill="0" applyAlignment="0" applyProtection="0"/>
    <xf numFmtId="0" fontId="24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54" borderId="0" applyNumberFormat="0" applyBorder="0" applyAlignment="0" applyProtection="0"/>
    <xf numFmtId="0" fontId="26" fillId="7" borderId="0" applyNumberFormat="0" applyBorder="0" applyAlignment="0" applyProtection="0"/>
  </cellStyleXfs>
  <cellXfs count="357">
    <xf numFmtId="0" fontId="0" fillId="0" borderId="0" xfId="0" applyFont="1" applyAlignment="1">
      <alignment/>
    </xf>
    <xf numFmtId="0" fontId="2" fillId="0" borderId="19" xfId="92" applyFont="1" applyFill="1" applyBorder="1" applyAlignment="1">
      <alignment horizontal="center"/>
      <protection/>
    </xf>
    <xf numFmtId="172" fontId="2" fillId="0" borderId="19" xfId="92" applyNumberFormat="1" applyFont="1" applyFill="1" applyBorder="1" applyAlignment="1">
      <alignment horizontal="center"/>
      <protection/>
    </xf>
    <xf numFmtId="173" fontId="4" fillId="7" borderId="19" xfId="92" applyNumberFormat="1" applyFont="1" applyFill="1" applyBorder="1">
      <alignment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/>
      <protection/>
    </xf>
    <xf numFmtId="0" fontId="2" fillId="0" borderId="19" xfId="92" applyFont="1" applyFill="1" applyBorder="1" applyAlignment="1">
      <alignment horizontal="center" vertical="center"/>
      <protection/>
    </xf>
    <xf numFmtId="173" fontId="7" fillId="7" borderId="19" xfId="92" applyNumberFormat="1" applyFont="1" applyFill="1" applyBorder="1" applyAlignment="1">
      <alignment horizontal="right" vertical="center"/>
      <protection/>
    </xf>
    <xf numFmtId="174" fontId="2" fillId="0" borderId="19" xfId="0" applyNumberFormat="1" applyFont="1" applyBorder="1" applyAlignment="1" applyProtection="1">
      <alignment horizontal="center" vertical="center" wrapText="1"/>
      <protection/>
    </xf>
    <xf numFmtId="3" fontId="6" fillId="0" borderId="19" xfId="92" applyNumberFormat="1" applyFont="1" applyFill="1" applyBorder="1" applyAlignment="1" applyProtection="1">
      <alignment horizontal="center" vertical="center" wrapText="1"/>
      <protection/>
    </xf>
    <xf numFmtId="0" fontId="2" fillId="0" borderId="20" xfId="92" applyFont="1" applyFill="1" applyBorder="1" applyAlignment="1" applyProtection="1">
      <alignment horizontal="center" vertical="center" wrapText="1"/>
      <protection/>
    </xf>
    <xf numFmtId="0" fontId="2" fillId="0" borderId="19" xfId="92" applyFont="1" applyFill="1" applyBorder="1" applyAlignment="1" applyProtection="1">
      <alignment horizontal="center" vertical="center" wrapText="1"/>
      <protection/>
    </xf>
    <xf numFmtId="0" fontId="4" fillId="0" borderId="19" xfId="92" applyFont="1" applyFill="1" applyBorder="1" applyAlignment="1">
      <alignment vertical="center" wrapText="1"/>
      <protection/>
    </xf>
    <xf numFmtId="0" fontId="2" fillId="55" borderId="19" xfId="92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3" fontId="4" fillId="7" borderId="19" xfId="92" applyNumberFormat="1" applyFont="1" applyFill="1" applyBorder="1" applyAlignment="1" applyProtection="1">
      <alignment horizontal="right" vertical="center" wrapText="1"/>
      <protection/>
    </xf>
    <xf numFmtId="0" fontId="2" fillId="0" borderId="21" xfId="92" applyFont="1" applyFill="1" applyBorder="1" applyAlignment="1">
      <alignment horizontal="center" vertical="center" wrapText="1"/>
      <protection/>
    </xf>
    <xf numFmtId="0" fontId="2" fillId="0" borderId="22" xfId="92" applyFont="1" applyFill="1" applyBorder="1" applyAlignment="1">
      <alignment vertical="center" wrapText="1"/>
      <protection/>
    </xf>
    <xf numFmtId="0" fontId="2" fillId="0" borderId="19" xfId="92" applyFont="1" applyFill="1" applyBorder="1" applyAlignment="1">
      <alignment horizontal="left" vertical="center" wrapText="1"/>
      <protection/>
    </xf>
    <xf numFmtId="0" fontId="2" fillId="0" borderId="21" xfId="92" applyFont="1" applyFill="1" applyBorder="1" applyAlignment="1">
      <alignment horizontal="center" wrapText="1"/>
      <protection/>
    </xf>
    <xf numFmtId="0" fontId="2" fillId="0" borderId="19" xfId="92" applyFont="1" applyFill="1" applyBorder="1" applyAlignment="1">
      <alignment vertical="center" wrapText="1"/>
      <protection/>
    </xf>
    <xf numFmtId="0" fontId="8" fillId="0" borderId="0" xfId="109">
      <alignment/>
      <protection/>
    </xf>
    <xf numFmtId="49" fontId="31" fillId="0" borderId="0" xfId="108" applyNumberFormat="1" applyFont="1" applyAlignment="1">
      <alignment horizontal="center" vertical="center" wrapText="1"/>
      <protection/>
    </xf>
    <xf numFmtId="49" fontId="31" fillId="0" borderId="0" xfId="108" applyNumberFormat="1" applyFont="1" applyAlignment="1">
      <alignment horizontal="center" wrapText="1"/>
      <protection/>
    </xf>
    <xf numFmtId="0" fontId="31" fillId="0" borderId="0" xfId="108" applyFont="1">
      <alignment/>
      <protection/>
    </xf>
    <xf numFmtId="49" fontId="33" fillId="0" borderId="0" xfId="108" applyNumberFormat="1" applyFont="1">
      <alignment/>
      <protection/>
    </xf>
    <xf numFmtId="0" fontId="34" fillId="0" borderId="0" xfId="108" applyFont="1" applyAlignment="1">
      <alignment horizontal="center"/>
      <protection/>
    </xf>
    <xf numFmtId="0" fontId="33" fillId="0" borderId="0" xfId="108" applyFont="1">
      <alignment/>
      <protection/>
    </xf>
    <xf numFmtId="0" fontId="76" fillId="0" borderId="0" xfId="108" applyFont="1">
      <alignment/>
      <protection/>
    </xf>
    <xf numFmtId="49" fontId="33" fillId="0" borderId="0" xfId="108" applyNumberFormat="1" applyFont="1">
      <alignment/>
      <protection/>
    </xf>
    <xf numFmtId="0" fontId="35" fillId="0" borderId="0" xfId="108" applyNumberFormat="1" applyFont="1">
      <alignment/>
      <protection/>
    </xf>
    <xf numFmtId="49" fontId="8" fillId="0" borderId="0" xfId="108" applyNumberFormat="1">
      <alignment/>
      <protection/>
    </xf>
    <xf numFmtId="49" fontId="36" fillId="0" borderId="0" xfId="108" applyNumberFormat="1" applyFont="1" applyAlignment="1">
      <alignment horizontal="center"/>
      <protection/>
    </xf>
    <xf numFmtId="0" fontId="8" fillId="0" borderId="0" xfId="108" applyNumberFormat="1">
      <alignment/>
      <protection/>
    </xf>
    <xf numFmtId="0" fontId="36" fillId="0" borderId="0" xfId="108" applyFont="1" applyAlignment="1">
      <alignment wrapText="1"/>
      <protection/>
    </xf>
    <xf numFmtId="0" fontId="8" fillId="0" borderId="0" xfId="108" applyFont="1" applyAlignment="1">
      <alignment horizontal="center" vertical="center"/>
      <protection/>
    </xf>
    <xf numFmtId="0" fontId="8" fillId="0" borderId="0" xfId="108" applyFont="1">
      <alignment/>
      <protection/>
    </xf>
    <xf numFmtId="49" fontId="37" fillId="0" borderId="19" xfId="91" applyNumberFormat="1" applyFont="1" applyBorder="1" applyAlignment="1">
      <alignment horizontal="center"/>
      <protection/>
    </xf>
    <xf numFmtId="49" fontId="31" fillId="0" borderId="0" xfId="108" applyNumberFormat="1" applyFont="1" applyAlignment="1">
      <alignment horizontal="left" vertical="center"/>
      <protection/>
    </xf>
    <xf numFmtId="0" fontId="6" fillId="0" borderId="19" xfId="92" applyFont="1" applyFill="1" applyBorder="1" applyAlignment="1">
      <alignment horizontal="left" vertical="center" wrapText="1" indent="3"/>
      <protection/>
    </xf>
    <xf numFmtId="3" fontId="2" fillId="0" borderId="19" xfId="92" applyNumberFormat="1" applyFont="1" applyFill="1" applyBorder="1" applyAlignment="1" applyProtection="1">
      <alignment horizontal="right" vertical="center" wrapText="1"/>
      <protection locked="0"/>
    </xf>
    <xf numFmtId="0" fontId="77" fillId="0" borderId="19" xfId="0" applyFont="1" applyBorder="1" applyAlignment="1">
      <alignment horizontal="center"/>
    </xf>
    <xf numFmtId="0" fontId="2" fillId="0" borderId="19" xfId="92" applyNumberFormat="1" applyFont="1" applyFill="1" applyBorder="1" applyAlignment="1">
      <alignment horizontal="center" vertical="center"/>
      <protection/>
    </xf>
    <xf numFmtId="0" fontId="2" fillId="0" borderId="19" xfId="92" applyNumberFormat="1" applyFont="1" applyFill="1" applyBorder="1" applyAlignment="1">
      <alignment horizontal="center" vertical="center" wrapText="1"/>
      <protection/>
    </xf>
    <xf numFmtId="173" fontId="4" fillId="7" borderId="19" xfId="92" applyNumberFormat="1" applyFont="1" applyFill="1" applyBorder="1" applyAlignment="1">
      <alignment vertical="center"/>
      <protection/>
    </xf>
    <xf numFmtId="49" fontId="37" fillId="56" borderId="19" xfId="91" applyNumberFormat="1" applyFont="1" applyFill="1" applyBorder="1" applyAlignment="1">
      <alignment horizontal="center"/>
      <protection/>
    </xf>
    <xf numFmtId="3" fontId="6" fillId="56" borderId="19" xfId="92" applyNumberFormat="1" applyFont="1" applyFill="1" applyBorder="1" applyAlignment="1" applyProtection="1">
      <alignment horizontal="center" vertical="center"/>
      <protection/>
    </xf>
    <xf numFmtId="0" fontId="6" fillId="56" borderId="19" xfId="92" applyNumberFormat="1" applyFont="1" applyFill="1" applyBorder="1" applyAlignment="1" applyProtection="1">
      <alignment horizontal="center" vertical="center"/>
      <protection/>
    </xf>
    <xf numFmtId="0" fontId="2" fillId="56" borderId="19" xfId="92" applyFont="1" applyFill="1" applyBorder="1" applyAlignment="1">
      <alignment horizontal="center"/>
      <protection/>
    </xf>
    <xf numFmtId="0" fontId="28" fillId="55" borderId="0" xfId="92" applyFont="1" applyFill="1" applyBorder="1" applyAlignment="1">
      <alignment wrapText="1"/>
      <protection/>
    </xf>
    <xf numFmtId="0" fontId="28" fillId="55" borderId="0" xfId="92" applyFont="1" applyFill="1" applyBorder="1" applyAlignment="1">
      <alignment horizontal="left" wrapText="1"/>
      <protection/>
    </xf>
    <xf numFmtId="173" fontId="78" fillId="7" borderId="19" xfId="92" applyNumberFormat="1" applyFont="1" applyFill="1" applyBorder="1">
      <alignment/>
      <protection/>
    </xf>
    <xf numFmtId="173" fontId="2" fillId="56" borderId="0" xfId="92" applyNumberFormat="1" applyFont="1" applyFill="1" applyBorder="1" applyAlignment="1">
      <alignment horizontal="center"/>
      <protection/>
    </xf>
    <xf numFmtId="173" fontId="2" fillId="55" borderId="0" xfId="92" applyNumberFormat="1" applyFont="1" applyFill="1" applyBorder="1">
      <alignment/>
      <protection/>
    </xf>
    <xf numFmtId="173" fontId="4" fillId="55" borderId="0" xfId="92" applyNumberFormat="1" applyFont="1" applyFill="1" applyBorder="1">
      <alignment/>
      <protection/>
    </xf>
    <xf numFmtId="0" fontId="79" fillId="0" borderId="0" xfId="0" applyFont="1" applyAlignment="1">
      <alignment/>
    </xf>
    <xf numFmtId="0" fontId="2" fillId="55" borderId="0" xfId="92" applyFont="1" applyFill="1" applyBorder="1" applyAlignment="1">
      <alignment vertical="center" wrapText="1"/>
      <protection/>
    </xf>
    <xf numFmtId="0" fontId="2" fillId="55" borderId="0" xfId="92" applyFont="1" applyFill="1" applyBorder="1" applyAlignment="1">
      <alignment horizontal="center" vertical="center" wrapText="1"/>
      <protection/>
    </xf>
    <xf numFmtId="49" fontId="80" fillId="55" borderId="0" xfId="92" applyNumberFormat="1" applyFont="1" applyFill="1" applyBorder="1" applyAlignment="1">
      <alignment horizontal="center" vertical="center" wrapText="1"/>
      <protection/>
    </xf>
    <xf numFmtId="3" fontId="2" fillId="55" borderId="0" xfId="92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Alignment="1">
      <alignment/>
    </xf>
    <xf numFmtId="49" fontId="41" fillId="55" borderId="0" xfId="91" applyNumberFormat="1" applyFont="1" applyFill="1" applyBorder="1" applyAlignment="1">
      <alignment horizontal="left"/>
      <protection/>
    </xf>
    <xf numFmtId="0" fontId="29" fillId="55" borderId="0" xfId="91" applyFont="1" applyFill="1" applyBorder="1" applyAlignment="1">
      <alignment horizontal="center"/>
      <protection/>
    </xf>
    <xf numFmtId="49" fontId="29" fillId="0" borderId="19" xfId="91" applyNumberFormat="1" applyFont="1" applyBorder="1" applyAlignment="1">
      <alignment horizontal="center"/>
      <protection/>
    </xf>
    <xf numFmtId="0" fontId="77" fillId="55" borderId="0" xfId="0" applyFont="1" applyFill="1" applyAlignment="1">
      <alignment/>
    </xf>
    <xf numFmtId="3" fontId="81" fillId="55" borderId="0" xfId="92" applyNumberFormat="1" applyFont="1" applyFill="1" applyBorder="1" applyAlignment="1" applyProtection="1">
      <alignment horizontal="right" vertical="center" wrapText="1"/>
      <protection/>
    </xf>
    <xf numFmtId="173" fontId="2" fillId="57" borderId="19" xfId="92" applyNumberFormat="1" applyFont="1" applyFill="1" applyBorder="1" applyAlignment="1">
      <alignment/>
      <protection/>
    </xf>
    <xf numFmtId="1" fontId="77" fillId="57" borderId="19" xfId="0" applyNumberFormat="1" applyFont="1" applyFill="1" applyBorder="1" applyAlignment="1">
      <alignment wrapText="1"/>
    </xf>
    <xf numFmtId="1" fontId="77" fillId="57" borderId="19" xfId="0" applyNumberFormat="1" applyFont="1" applyFill="1" applyBorder="1" applyAlignment="1">
      <alignment vertical="center" wrapText="1"/>
    </xf>
    <xf numFmtId="0" fontId="42" fillId="56" borderId="0" xfId="92" applyFont="1" applyFill="1" applyBorder="1" applyAlignment="1">
      <alignment horizontal="right" vertical="center" wrapText="1"/>
      <protection/>
    </xf>
    <xf numFmtId="0" fontId="81" fillId="56" borderId="0" xfId="92" applyFont="1" applyFill="1" applyBorder="1" applyAlignment="1">
      <alignment horizontal="left" vertical="center" wrapText="1"/>
      <protection/>
    </xf>
    <xf numFmtId="49" fontId="82" fillId="56" borderId="0" xfId="92" applyNumberFormat="1" applyFont="1" applyFill="1" applyBorder="1" applyAlignment="1">
      <alignment horizontal="center" vertical="center" wrapText="1"/>
      <protection/>
    </xf>
    <xf numFmtId="172" fontId="2" fillId="55" borderId="0" xfId="92" applyNumberFormat="1" applyFont="1" applyFill="1" applyBorder="1" applyAlignment="1">
      <alignment horizontal="center"/>
      <protection/>
    </xf>
    <xf numFmtId="173" fontId="2" fillId="55" borderId="0" xfId="92" applyNumberFormat="1" applyFont="1" applyFill="1" applyBorder="1" applyAlignment="1">
      <alignment horizontal="center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0" fontId="2" fillId="57" borderId="19" xfId="0" applyFont="1" applyFill="1" applyBorder="1" applyAlignment="1">
      <alignment/>
    </xf>
    <xf numFmtId="0" fontId="2" fillId="0" borderId="23" xfId="92" applyFont="1" applyFill="1" applyBorder="1" applyAlignment="1" applyProtection="1">
      <alignment horizontal="center" vertical="center" wrapText="1"/>
      <protection/>
    </xf>
    <xf numFmtId="0" fontId="2" fillId="0" borderId="22" xfId="92" applyFont="1" applyFill="1" applyBorder="1" applyAlignment="1" applyProtection="1">
      <alignment horizontal="center" vertical="center" wrapText="1"/>
      <protection/>
    </xf>
    <xf numFmtId="0" fontId="6" fillId="0" borderId="19" xfId="92" applyFont="1" applyFill="1" applyBorder="1" applyAlignment="1" applyProtection="1">
      <alignment horizontal="center" vertical="center" wrapText="1"/>
      <protection/>
    </xf>
    <xf numFmtId="0" fontId="4" fillId="0" borderId="19" xfId="92" applyFont="1" applyFill="1" applyBorder="1" applyAlignment="1">
      <alignment horizontal="left" vertical="center" wrapText="1"/>
      <protection/>
    </xf>
    <xf numFmtId="49" fontId="4" fillId="0" borderId="19" xfId="92" applyNumberFormat="1" applyFont="1" applyFill="1" applyBorder="1" applyAlignment="1">
      <alignment horizontal="center" vertical="center" wrapText="1"/>
      <protection/>
    </xf>
    <xf numFmtId="0" fontId="2" fillId="56" borderId="19" xfId="0" applyFont="1" applyFill="1" applyBorder="1" applyAlignment="1" applyProtection="1">
      <alignment horizontal="center" vertical="center"/>
      <protection/>
    </xf>
    <xf numFmtId="0" fontId="6" fillId="56" borderId="19" xfId="92" applyFont="1" applyFill="1" applyBorder="1" applyAlignment="1" applyProtection="1">
      <alignment horizontal="center" vertical="center" wrapText="1"/>
      <protection/>
    </xf>
    <xf numFmtId="49" fontId="6" fillId="56" borderId="19" xfId="92" applyNumberFormat="1" applyFont="1" applyFill="1" applyBorder="1" applyAlignment="1" applyProtection="1">
      <alignment horizontal="center" vertical="center" wrapText="1"/>
      <protection/>
    </xf>
    <xf numFmtId="0" fontId="2" fillId="56" borderId="19" xfId="92" applyFont="1" applyFill="1" applyBorder="1" applyAlignment="1" applyProtection="1">
      <alignment horizontal="center"/>
      <protection/>
    </xf>
    <xf numFmtId="0" fontId="4" fillId="0" borderId="19" xfId="92" applyFont="1" applyFill="1" applyBorder="1" applyAlignment="1" applyProtection="1">
      <alignment horizontal="left" vertical="center" wrapText="1"/>
      <protection/>
    </xf>
    <xf numFmtId="49" fontId="4" fillId="0" borderId="19" xfId="92" applyNumberFormat="1" applyFont="1" applyFill="1" applyBorder="1" applyAlignment="1" applyProtection="1">
      <alignment horizontal="center" vertical="center" wrapText="1"/>
      <protection/>
    </xf>
    <xf numFmtId="173" fontId="4" fillId="57" borderId="19" xfId="92" applyNumberFormat="1" applyFont="1" applyFill="1" applyBorder="1" applyProtection="1">
      <alignment/>
      <protection/>
    </xf>
    <xf numFmtId="0" fontId="2" fillId="56" borderId="19" xfId="92" applyFont="1" applyFill="1" applyBorder="1" applyAlignment="1" applyProtection="1">
      <alignment horizontal="left" vertical="center" wrapText="1"/>
      <protection/>
    </xf>
    <xf numFmtId="173" fontId="2" fillId="56" borderId="19" xfId="92" applyNumberFormat="1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>
      <alignment horizontal="center" vertical="center"/>
    </xf>
    <xf numFmtId="49" fontId="2" fillId="0" borderId="19" xfId="92" applyNumberFormat="1" applyFont="1" applyFill="1" applyBorder="1" applyAlignment="1">
      <alignment horizontal="center" vertical="center" wrapText="1"/>
      <protection/>
    </xf>
    <xf numFmtId="0" fontId="2" fillId="0" borderId="19" xfId="92" applyNumberFormat="1" applyFont="1" applyFill="1" applyBorder="1" applyAlignment="1" applyProtection="1">
      <alignment horizontal="center" vertical="center"/>
      <protection/>
    </xf>
    <xf numFmtId="3" fontId="27" fillId="57" borderId="19" xfId="92" applyNumberFormat="1" applyFont="1" applyFill="1" applyBorder="1" applyAlignment="1" applyProtection="1">
      <alignment horizontal="right" vertical="center"/>
      <protection/>
    </xf>
    <xf numFmtId="3" fontId="6" fillId="56" borderId="19" xfId="92" applyNumberFormat="1" applyFont="1" applyFill="1" applyBorder="1" applyAlignment="1" applyProtection="1">
      <alignment horizontal="right" vertical="center" wrapText="1"/>
      <protection locked="0"/>
    </xf>
    <xf numFmtId="3" fontId="6" fillId="56" borderId="19" xfId="92" applyNumberFormat="1" applyFont="1" applyFill="1" applyBorder="1" applyAlignment="1" applyProtection="1">
      <alignment horizontal="center" vertical="center" wrapText="1"/>
      <protection/>
    </xf>
    <xf numFmtId="49" fontId="37" fillId="55" borderId="19" xfId="91" applyNumberFormat="1" applyFont="1" applyFill="1" applyBorder="1" applyAlignment="1">
      <alignment horizontal="center"/>
      <protection/>
    </xf>
    <xf numFmtId="0" fontId="77" fillId="55" borderId="0" xfId="0" applyFont="1" applyFill="1" applyAlignment="1">
      <alignment horizontal="left" vertical="center" indent="1"/>
    </xf>
    <xf numFmtId="0" fontId="77" fillId="55" borderId="19" xfId="0" applyFont="1" applyFill="1" applyBorder="1" applyAlignment="1">
      <alignment horizontal="center" vertical="center" wrapText="1"/>
    </xf>
    <xf numFmtId="0" fontId="77" fillId="55" borderId="19" xfId="0" applyFont="1" applyFill="1" applyBorder="1" applyAlignment="1">
      <alignment horizontal="left" vertical="center" wrapText="1" indent="2"/>
    </xf>
    <xf numFmtId="0" fontId="77" fillId="55" borderId="19" xfId="0" applyFont="1" applyFill="1" applyBorder="1" applyAlignment="1">
      <alignment horizontal="left" vertical="center" wrapText="1" indent="5"/>
    </xf>
    <xf numFmtId="0" fontId="77" fillId="55" borderId="19" xfId="0" applyFont="1" applyFill="1" applyBorder="1" applyAlignment="1">
      <alignment horizontal="left" vertical="center" wrapText="1" indent="1"/>
    </xf>
    <xf numFmtId="0" fontId="77" fillId="55" borderId="19" xfId="0" applyFont="1" applyFill="1" applyBorder="1" applyAlignment="1">
      <alignment horizontal="left" vertical="center" wrapText="1" indent="4"/>
    </xf>
    <xf numFmtId="0" fontId="77" fillId="55" borderId="0" xfId="0" applyFont="1" applyFill="1" applyAlignment="1">
      <alignment horizontal="left" wrapText="1" indent="1"/>
    </xf>
    <xf numFmtId="0" fontId="77" fillId="55" borderId="0" xfId="0" applyFont="1" applyFill="1" applyBorder="1" applyAlignment="1">
      <alignment horizontal="left" vertical="center" indent="1"/>
    </xf>
    <xf numFmtId="0" fontId="77" fillId="55" borderId="0" xfId="0" applyFont="1" applyFill="1" applyBorder="1" applyAlignment="1">
      <alignment/>
    </xf>
    <xf numFmtId="3" fontId="2" fillId="55" borderId="19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left" indent="1"/>
    </xf>
    <xf numFmtId="0" fontId="77" fillId="0" borderId="0" xfId="0" applyFont="1" applyFill="1" applyAlignment="1">
      <alignment/>
    </xf>
    <xf numFmtId="0" fontId="2" fillId="55" borderId="19" xfId="0" applyFont="1" applyFill="1" applyBorder="1" applyAlignment="1">
      <alignment horizontal="left" vertical="center" wrapText="1" indent="3"/>
    </xf>
    <xf numFmtId="0" fontId="4" fillId="0" borderId="19" xfId="92" applyFont="1" applyFill="1" applyBorder="1" applyAlignment="1" applyProtection="1">
      <alignment horizontal="center" vertical="center" wrapText="1"/>
      <protection/>
    </xf>
    <xf numFmtId="1" fontId="77" fillId="55" borderId="19" xfId="0" applyNumberFormat="1" applyFont="1" applyFill="1" applyBorder="1" applyAlignment="1" applyProtection="1">
      <alignment vertical="center" wrapText="1"/>
      <protection locked="0"/>
    </xf>
    <xf numFmtId="176" fontId="77" fillId="55" borderId="19" xfId="0" applyNumberFormat="1" applyFont="1" applyFill="1" applyBorder="1" applyAlignment="1" applyProtection="1">
      <alignment vertical="center" wrapText="1"/>
      <protection locked="0"/>
    </xf>
    <xf numFmtId="1" fontId="77" fillId="0" borderId="19" xfId="0" applyNumberFormat="1" applyFont="1" applyFill="1" applyBorder="1" applyAlignment="1" applyProtection="1">
      <alignment vertical="center" wrapText="1"/>
      <protection locked="0"/>
    </xf>
    <xf numFmtId="0" fontId="4" fillId="0" borderId="19" xfId="92" applyFont="1" applyFill="1" applyBorder="1" applyAlignment="1" applyProtection="1">
      <alignment vertical="center" wrapText="1"/>
      <protection/>
    </xf>
    <xf numFmtId="49" fontId="2" fillId="0" borderId="19" xfId="92" applyNumberFormat="1" applyFont="1" applyFill="1" applyBorder="1" applyAlignment="1" applyProtection="1">
      <alignment horizontal="center" vertical="center" wrapText="1"/>
      <protection/>
    </xf>
    <xf numFmtId="49" fontId="2" fillId="0" borderId="22" xfId="92" applyNumberFormat="1" applyFont="1" applyFill="1" applyBorder="1" applyAlignment="1">
      <alignment horizontal="center" vertical="center" wrapText="1"/>
      <protection/>
    </xf>
    <xf numFmtId="0" fontId="43" fillId="0" borderId="19" xfId="92" applyFont="1" applyFill="1" applyBorder="1" applyAlignment="1">
      <alignment horizontal="center"/>
      <protection/>
    </xf>
    <xf numFmtId="175" fontId="2" fillId="0" borderId="19" xfId="92" applyNumberFormat="1" applyFont="1" applyFill="1" applyBorder="1" applyAlignment="1" applyProtection="1">
      <alignment horizontal="center" vertical="center"/>
      <protection/>
    </xf>
    <xf numFmtId="0" fontId="2" fillId="0" borderId="19" xfId="92" applyNumberFormat="1" applyFont="1" applyFill="1" applyBorder="1" applyAlignment="1">
      <alignment horizontal="center" wrapText="1"/>
      <protection/>
    </xf>
    <xf numFmtId="0" fontId="2" fillId="0" borderId="19" xfId="92" applyFont="1" applyFill="1" applyBorder="1" applyAlignment="1">
      <alignment horizontal="center" wrapText="1"/>
      <protection/>
    </xf>
    <xf numFmtId="0" fontId="2" fillId="0" borderId="19" xfId="92" applyFont="1" applyBorder="1" applyAlignment="1">
      <alignment horizontal="left" vertical="center" wrapText="1" indent="3"/>
      <protection/>
    </xf>
    <xf numFmtId="49" fontId="37" fillId="0" borderId="19" xfId="91" applyNumberFormat="1" applyFont="1" applyBorder="1" applyAlignment="1" applyProtection="1">
      <alignment horizontal="center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2" fillId="0" borderId="22" xfId="92" applyFont="1" applyBorder="1" applyAlignment="1" applyProtection="1">
      <alignment horizontal="left" vertical="center" wrapText="1" indent="2"/>
      <protection/>
    </xf>
    <xf numFmtId="0" fontId="2" fillId="0" borderId="22" xfId="92" applyFont="1" applyFill="1" applyBorder="1" applyAlignment="1" applyProtection="1">
      <alignment horizontal="left" vertical="center" wrapText="1" indent="4"/>
      <protection/>
    </xf>
    <xf numFmtId="49" fontId="2" fillId="0" borderId="23" xfId="92" applyNumberFormat="1" applyFont="1" applyFill="1" applyBorder="1" applyAlignment="1" applyProtection="1">
      <alignment horizont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3" fontId="6" fillId="55" borderId="19" xfId="92" applyNumberFormat="1" applyFont="1" applyFill="1" applyBorder="1" applyAlignment="1" applyProtection="1">
      <alignment horizontal="center" vertical="center" wrapText="1"/>
      <protection/>
    </xf>
    <xf numFmtId="0" fontId="6" fillId="55" borderId="19" xfId="92" applyFont="1" applyFill="1" applyBorder="1" applyAlignment="1">
      <alignment horizontal="left" vertical="center" wrapText="1" indent="3"/>
      <protection/>
    </xf>
    <xf numFmtId="0" fontId="2" fillId="55" borderId="19" xfId="92" applyFont="1" applyFill="1" applyBorder="1" applyAlignment="1">
      <alignment horizontal="center"/>
      <protection/>
    </xf>
    <xf numFmtId="0" fontId="2" fillId="55" borderId="19" xfId="92" applyFont="1" applyFill="1" applyBorder="1" applyAlignment="1">
      <alignment horizontal="center" vertical="center"/>
      <protection/>
    </xf>
    <xf numFmtId="175" fontId="2" fillId="0" borderId="19" xfId="0" applyNumberFormat="1" applyFont="1" applyFill="1" applyBorder="1" applyAlignment="1" applyProtection="1">
      <alignment horizontal="center" vertical="center" wrapText="1"/>
      <protection/>
    </xf>
    <xf numFmtId="175" fontId="2" fillId="55" borderId="19" xfId="0" applyNumberFormat="1" applyFont="1" applyFill="1" applyBorder="1" applyAlignment="1" applyProtection="1">
      <alignment horizontal="center" vertical="center" wrapText="1"/>
      <protection/>
    </xf>
    <xf numFmtId="3" fontId="2" fillId="55" borderId="19" xfId="92" applyNumberFormat="1" applyFont="1" applyFill="1" applyBorder="1" applyAlignment="1" applyProtection="1">
      <alignment horizontal="right" vertical="center" wrapText="1"/>
      <protection locked="0"/>
    </xf>
    <xf numFmtId="0" fontId="77" fillId="0" borderId="19" xfId="0" applyFont="1" applyFill="1" applyBorder="1" applyAlignment="1">
      <alignment vertical="center"/>
    </xf>
    <xf numFmtId="0" fontId="31" fillId="0" borderId="0" xfId="108" applyFont="1" applyAlignment="1">
      <alignment horizontal="center" wrapText="1"/>
      <protection/>
    </xf>
    <xf numFmtId="0" fontId="31" fillId="0" borderId="0" xfId="108" applyFont="1" applyAlignment="1">
      <alignment horizontal="center"/>
      <protection/>
    </xf>
    <xf numFmtId="0" fontId="33" fillId="0" borderId="0" xfId="108" applyFont="1" applyAlignment="1">
      <alignment horizontal="center"/>
      <protection/>
    </xf>
    <xf numFmtId="3" fontId="33" fillId="0" borderId="0" xfId="108" applyNumberFormat="1" applyFont="1" applyAlignment="1">
      <alignment/>
      <protection/>
    </xf>
    <xf numFmtId="49" fontId="31" fillId="0" borderId="0" xfId="108" applyNumberFormat="1" applyFont="1" applyAlignment="1">
      <alignment horizontal="left" vertical="center"/>
      <protection/>
    </xf>
    <xf numFmtId="49" fontId="31" fillId="0" borderId="0" xfId="108" applyNumberFormat="1" applyFont="1" applyAlignment="1">
      <alignment horizontal="center" vertical="center"/>
      <protection/>
    </xf>
    <xf numFmtId="0" fontId="8" fillId="58" borderId="19" xfId="109" applyFill="1" applyBorder="1" applyAlignment="1">
      <alignment horizontal="center" vertical="center" wrapText="1"/>
      <protection/>
    </xf>
    <xf numFmtId="49" fontId="8" fillId="0" borderId="19" xfId="109" applyNumberFormat="1" applyFont="1" applyBorder="1">
      <alignment/>
      <protection/>
    </xf>
    <xf numFmtId="0" fontId="8" fillId="0" borderId="19" xfId="109" applyBorder="1" applyAlignment="1">
      <alignment wrapText="1"/>
      <protection/>
    </xf>
    <xf numFmtId="0" fontId="8" fillId="0" borderId="19" xfId="109" applyBorder="1">
      <alignment/>
      <protection/>
    </xf>
    <xf numFmtId="0" fontId="0" fillId="0" borderId="0" xfId="0" applyAlignment="1">
      <alignment wrapText="1"/>
    </xf>
    <xf numFmtId="3" fontId="4" fillId="55" borderId="19" xfId="92" applyNumberFormat="1" applyFont="1" applyFill="1" applyBorder="1" applyAlignment="1" applyProtection="1">
      <alignment horizontal="right" vertical="center" wrapText="1"/>
      <protection locked="0"/>
    </xf>
    <xf numFmtId="49" fontId="2" fillId="0" borderId="19" xfId="92" applyNumberFormat="1" applyFont="1" applyFill="1" applyBorder="1" applyAlignment="1" applyProtection="1">
      <alignment horizontal="center"/>
      <protection/>
    </xf>
    <xf numFmtId="49" fontId="2" fillId="56" borderId="19" xfId="92" applyNumberFormat="1" applyFont="1" applyFill="1" applyBorder="1" applyAlignment="1" applyProtection="1">
      <alignment horizontal="center"/>
      <protection/>
    </xf>
    <xf numFmtId="49" fontId="2" fillId="0" borderId="19" xfId="92" applyNumberFormat="1" applyFont="1" applyFill="1" applyBorder="1" applyAlignment="1">
      <alignment horizontal="center" vertical="center"/>
      <protection/>
    </xf>
    <xf numFmtId="173" fontId="80" fillId="55" borderId="0" xfId="0" applyNumberFormat="1" applyFont="1" applyFill="1" applyAlignment="1">
      <alignment/>
    </xf>
    <xf numFmtId="0" fontId="80" fillId="55" borderId="0" xfId="0" applyFont="1" applyFill="1" applyAlignment="1">
      <alignment/>
    </xf>
    <xf numFmtId="173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61" fillId="0" borderId="19" xfId="69" applyFill="1" applyBorder="1" applyAlignment="1" applyProtection="1">
      <alignment horizontal="center" vertical="center"/>
      <protection/>
    </xf>
    <xf numFmtId="0" fontId="83" fillId="22" borderId="19" xfId="0" applyFont="1" applyFill="1" applyBorder="1" applyAlignment="1" applyProtection="1">
      <alignment horizontal="center" vertical="center" wrapText="1"/>
      <protection/>
    </xf>
    <xf numFmtId="3" fontId="2" fillId="55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175" fontId="2" fillId="55" borderId="19" xfId="92" applyNumberFormat="1" applyFont="1" applyFill="1" applyBorder="1" applyAlignment="1" applyProtection="1">
      <alignment horizontal="right" vertical="center" wrapText="1"/>
      <protection locked="0"/>
    </xf>
    <xf numFmtId="0" fontId="2" fillId="56" borderId="19" xfId="92" applyFont="1" applyFill="1" applyBorder="1" applyAlignment="1" applyProtection="1">
      <alignment horizontal="center" vertical="center" wrapText="1"/>
      <protection/>
    </xf>
    <xf numFmtId="49" fontId="2" fillId="56" borderId="19" xfId="92" applyNumberFormat="1" applyFont="1" applyFill="1" applyBorder="1" applyAlignment="1" applyProtection="1">
      <alignment horizontal="center" vertical="center" wrapText="1"/>
      <protection/>
    </xf>
    <xf numFmtId="0" fontId="42" fillId="56" borderId="0" xfId="92" applyFont="1" applyFill="1" applyBorder="1" applyAlignment="1">
      <alignment horizontal="center" vertical="center" wrapText="1"/>
      <protection/>
    </xf>
    <xf numFmtId="0" fontId="2" fillId="55" borderId="19" xfId="0" applyFont="1" applyFill="1" applyBorder="1" applyAlignment="1">
      <alignment horizontal="left" vertical="center" wrapText="1" indent="1"/>
    </xf>
    <xf numFmtId="0" fontId="2" fillId="55" borderId="19" xfId="0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0" fontId="77" fillId="0" borderId="0" xfId="0" applyFont="1" applyFill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7" fillId="0" borderId="0" xfId="0" applyFont="1" applyAlignment="1">
      <alignment vertical="center" wrapText="1"/>
    </xf>
    <xf numFmtId="0" fontId="77" fillId="55" borderId="19" xfId="0" applyFont="1" applyFill="1" applyBorder="1" applyAlignment="1">
      <alignment horizontal="left" vertical="center" wrapText="1"/>
    </xf>
    <xf numFmtId="0" fontId="77" fillId="55" borderId="19" xfId="0" applyFont="1" applyFill="1" applyBorder="1" applyAlignment="1">
      <alignment horizontal="left" vertical="center" wrapText="1" indent="3"/>
    </xf>
    <xf numFmtId="49" fontId="45" fillId="55" borderId="0" xfId="91" applyNumberFormat="1" applyFont="1" applyFill="1" applyBorder="1" applyAlignment="1">
      <alignment horizontal="left"/>
      <protection/>
    </xf>
    <xf numFmtId="0" fontId="37" fillId="55" borderId="0" xfId="91" applyFont="1" applyFill="1" applyBorder="1" applyAlignment="1">
      <alignment horizontal="center"/>
      <protection/>
    </xf>
    <xf numFmtId="0" fontId="85" fillId="55" borderId="19" xfId="0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left" wrapText="1" indent="1"/>
    </xf>
    <xf numFmtId="0" fontId="77" fillId="55" borderId="0" xfId="0" applyFont="1" applyFill="1" applyBorder="1" applyAlignment="1">
      <alignment/>
    </xf>
    <xf numFmtId="0" fontId="84" fillId="55" borderId="0" xfId="0" applyFont="1" applyFill="1" applyBorder="1" applyAlignment="1">
      <alignment/>
    </xf>
    <xf numFmtId="49" fontId="45" fillId="55" borderId="0" xfId="91" applyNumberFormat="1" applyFont="1" applyFill="1" applyBorder="1" applyAlignment="1" applyProtection="1">
      <alignment horizontal="left"/>
      <protection/>
    </xf>
    <xf numFmtId="0" fontId="37" fillId="55" borderId="0" xfId="91" applyFont="1" applyFill="1" applyBorder="1" applyAlignment="1" applyProtection="1">
      <alignment horizontal="center"/>
      <protection/>
    </xf>
    <xf numFmtId="0" fontId="84" fillId="55" borderId="0" xfId="0" applyFont="1" applyFill="1" applyAlignment="1" applyProtection="1">
      <alignment/>
      <protection/>
    </xf>
    <xf numFmtId="0" fontId="84" fillId="55" borderId="0" xfId="0" applyFont="1" applyFill="1" applyAlignment="1">
      <alignment/>
    </xf>
    <xf numFmtId="0" fontId="2" fillId="55" borderId="0" xfId="92" applyFont="1" applyFill="1">
      <alignment/>
      <protection/>
    </xf>
    <xf numFmtId="0" fontId="84" fillId="55" borderId="0" xfId="0" applyFont="1" applyFill="1" applyBorder="1" applyAlignment="1" applyProtection="1">
      <alignment/>
      <protection/>
    </xf>
    <xf numFmtId="173" fontId="86" fillId="55" borderId="0" xfId="0" applyNumberFormat="1" applyFont="1" applyFill="1" applyAlignment="1">
      <alignment/>
    </xf>
    <xf numFmtId="173" fontId="2" fillId="0" borderId="19" xfId="92" applyNumberFormat="1" applyFont="1" applyFill="1" applyBorder="1" applyAlignment="1" applyProtection="1">
      <alignment horizontal="right" wrapText="1"/>
      <protection locked="0"/>
    </xf>
    <xf numFmtId="174" fontId="2" fillId="0" borderId="19" xfId="92" applyNumberFormat="1" applyFont="1" applyFill="1" applyBorder="1" applyAlignment="1" applyProtection="1">
      <alignment horizontal="right" wrapText="1"/>
      <protection locked="0"/>
    </xf>
    <xf numFmtId="173" fontId="4" fillId="7" borderId="19" xfId="92" applyNumberFormat="1" applyFont="1" applyFill="1" applyBorder="1" applyAlignment="1" applyProtection="1">
      <alignment horizontal="right" wrapText="1"/>
      <protection/>
    </xf>
    <xf numFmtId="0" fontId="43" fillId="55" borderId="0" xfId="92" applyFont="1" applyFill="1" applyBorder="1" applyAlignment="1">
      <alignment vertical="top" wrapText="1"/>
      <protection/>
    </xf>
    <xf numFmtId="0" fontId="43" fillId="55" borderId="0" xfId="92" applyFont="1" applyFill="1" applyBorder="1" applyAlignment="1">
      <alignment horizontal="left" vertical="center" wrapText="1"/>
      <protection/>
    </xf>
    <xf numFmtId="175" fontId="4" fillId="7" borderId="19" xfId="92" applyNumberFormat="1" applyFont="1" applyFill="1" applyBorder="1" applyAlignment="1" applyProtection="1">
      <alignment horizontal="right" wrapText="1"/>
      <protection/>
    </xf>
    <xf numFmtId="175" fontId="2" fillId="0" borderId="19" xfId="92" applyNumberFormat="1" applyFont="1" applyFill="1" applyBorder="1" applyAlignment="1" applyProtection="1">
      <alignment horizontal="right" wrapText="1"/>
      <protection locked="0"/>
    </xf>
    <xf numFmtId="0" fontId="84" fillId="0" borderId="19" xfId="0" applyFont="1" applyBorder="1" applyAlignment="1">
      <alignment horizontal="center" vertical="center" wrapText="1"/>
    </xf>
    <xf numFmtId="0" fontId="84" fillId="55" borderId="24" xfId="0" applyFont="1" applyFill="1" applyBorder="1" applyAlignment="1">
      <alignment/>
    </xf>
    <xf numFmtId="0" fontId="84" fillId="55" borderId="0" xfId="0" applyFont="1" applyFill="1" applyAlignment="1">
      <alignment/>
    </xf>
    <xf numFmtId="173" fontId="2" fillId="55" borderId="19" xfId="92" applyNumberFormat="1" applyFont="1" applyFill="1" applyBorder="1" applyAlignment="1" applyProtection="1">
      <alignment horizontal="right" wrapText="1"/>
      <protection locked="0"/>
    </xf>
    <xf numFmtId="175" fontId="2" fillId="55" borderId="19" xfId="92" applyNumberFormat="1" applyFont="1" applyFill="1" applyBorder="1" applyAlignment="1" applyProtection="1">
      <alignment horizontal="right" wrapText="1"/>
      <protection locked="0"/>
    </xf>
    <xf numFmtId="0" fontId="84" fillId="0" borderId="0" xfId="0" applyFont="1" applyBorder="1" applyAlignment="1">
      <alignment/>
    </xf>
    <xf numFmtId="49" fontId="42" fillId="55" borderId="0" xfId="92" applyNumberFormat="1" applyFont="1" applyFill="1" applyBorder="1" applyAlignment="1" applyProtection="1">
      <alignment horizontal="center" wrapText="1"/>
      <protection/>
    </xf>
    <xf numFmtId="0" fontId="42" fillId="55" borderId="0" xfId="92" applyFont="1" applyFill="1" applyBorder="1" applyAlignment="1" applyProtection="1">
      <alignment horizontal="left" wrapText="1"/>
      <protection/>
    </xf>
    <xf numFmtId="0" fontId="2" fillId="55" borderId="0" xfId="92" applyFont="1" applyFill="1" applyProtection="1">
      <alignment/>
      <protection/>
    </xf>
    <xf numFmtId="0" fontId="2" fillId="55" borderId="25" xfId="92" applyFont="1" applyFill="1" applyBorder="1" applyAlignment="1" applyProtection="1">
      <alignment wrapText="1"/>
      <protection/>
    </xf>
    <xf numFmtId="0" fontId="46" fillId="55" borderId="0" xfId="0" applyFont="1" applyFill="1" applyAlignment="1">
      <alignment/>
    </xf>
    <xf numFmtId="173" fontId="2" fillId="0" borderId="19" xfId="92" applyNumberFormat="1" applyFont="1" applyFill="1" applyBorder="1" applyAlignment="1" applyProtection="1">
      <alignment horizontal="right"/>
      <protection locked="0"/>
    </xf>
    <xf numFmtId="174" fontId="4" fillId="7" borderId="19" xfId="92" applyNumberFormat="1" applyFont="1" applyFill="1" applyBorder="1" applyAlignment="1" applyProtection="1">
      <alignment horizontal="right"/>
      <protection/>
    </xf>
    <xf numFmtId="175" fontId="2" fillId="0" borderId="19" xfId="92" applyNumberFormat="1" applyFont="1" applyFill="1" applyBorder="1" applyAlignment="1" applyProtection="1">
      <alignment horizontal="right"/>
      <protection locked="0"/>
    </xf>
    <xf numFmtId="3" fontId="2" fillId="0" borderId="19" xfId="92" applyNumberFormat="1" applyFont="1" applyFill="1" applyBorder="1" applyAlignment="1" applyProtection="1">
      <alignment horizontal="right"/>
      <protection locked="0"/>
    </xf>
    <xf numFmtId="173" fontId="2" fillId="55" borderId="0" xfId="92" applyNumberFormat="1" applyFont="1" applyFill="1" applyBorder="1" applyAlignment="1" applyProtection="1">
      <alignment horizontal="right"/>
      <protection locked="0"/>
    </xf>
    <xf numFmtId="174" fontId="2" fillId="55" borderId="0" xfId="92" applyNumberFormat="1" applyFont="1" applyFill="1" applyBorder="1" applyAlignment="1" applyProtection="1">
      <alignment horizontal="right"/>
      <protection locked="0"/>
    </xf>
    <xf numFmtId="49" fontId="45" fillId="56" borderId="0" xfId="91" applyNumberFormat="1" applyFont="1" applyFill="1" applyBorder="1" applyAlignment="1">
      <alignment horizontal="left"/>
      <protection/>
    </xf>
    <xf numFmtId="0" fontId="37" fillId="56" borderId="0" xfId="91" applyFont="1" applyFill="1" applyBorder="1" applyAlignment="1">
      <alignment horizontal="center"/>
      <protection/>
    </xf>
    <xf numFmtId="0" fontId="84" fillId="56" borderId="0" xfId="0" applyFont="1" applyFill="1" applyAlignment="1">
      <alignment/>
    </xf>
    <xf numFmtId="0" fontId="27" fillId="56" borderId="26" xfId="92" applyFont="1" applyFill="1" applyBorder="1" applyAlignment="1">
      <alignment horizontal="left" vertical="center" wrapText="1"/>
      <protection/>
    </xf>
    <xf numFmtId="0" fontId="47" fillId="56" borderId="26" xfId="92" applyFont="1" applyFill="1" applyBorder="1" applyAlignment="1">
      <alignment horizontal="left" vertical="center" wrapText="1"/>
      <protection/>
    </xf>
    <xf numFmtId="0" fontId="6" fillId="56" borderId="26" xfId="92" applyFont="1" applyFill="1" applyBorder="1" applyAlignment="1">
      <alignment horizontal="center" vertical="top" wrapText="1"/>
      <protection/>
    </xf>
    <xf numFmtId="0" fontId="6" fillId="56" borderId="26" xfId="92" applyFont="1" applyFill="1" applyBorder="1" applyAlignment="1">
      <alignment horizontal="center" vertical="top"/>
      <protection/>
    </xf>
    <xf numFmtId="0" fontId="2" fillId="56" borderId="0" xfId="92" applyFont="1" applyFill="1" applyBorder="1" applyAlignment="1" applyProtection="1">
      <alignment wrapText="1"/>
      <protection/>
    </xf>
    <xf numFmtId="0" fontId="2" fillId="56" borderId="0" xfId="92" applyFont="1" applyFill="1">
      <alignment/>
      <protection/>
    </xf>
    <xf numFmtId="0" fontId="2" fillId="0" borderId="0" xfId="92" applyFont="1" applyFill="1">
      <alignment/>
      <protection/>
    </xf>
    <xf numFmtId="0" fontId="7" fillId="56" borderId="0" xfId="91" applyNumberFormat="1" applyFont="1" applyFill="1" applyBorder="1" applyAlignment="1" applyProtection="1">
      <alignment wrapText="1"/>
      <protection/>
    </xf>
    <xf numFmtId="0" fontId="84" fillId="56" borderId="0" xfId="0" applyFont="1" applyFill="1" applyAlignment="1" applyProtection="1">
      <alignment/>
      <protection/>
    </xf>
    <xf numFmtId="0" fontId="28" fillId="56" borderId="25" xfId="92" applyNumberFormat="1" applyFont="1" applyFill="1" applyBorder="1" applyAlignment="1" applyProtection="1">
      <alignment horizontal="center" wrapText="1"/>
      <protection locked="0"/>
    </xf>
    <xf numFmtId="0" fontId="28" fillId="56" borderId="0" xfId="91" applyFont="1" applyFill="1" applyBorder="1" applyAlignment="1">
      <alignment horizontal="left" wrapText="1"/>
      <protection/>
    </xf>
    <xf numFmtId="0" fontId="46" fillId="56" borderId="0" xfId="0" applyFont="1" applyFill="1" applyAlignment="1">
      <alignment/>
    </xf>
    <xf numFmtId="0" fontId="46" fillId="0" borderId="0" xfId="0" applyFont="1" applyAlignment="1">
      <alignment/>
    </xf>
    <xf numFmtId="0" fontId="6" fillId="56" borderId="0" xfId="92" applyFont="1" applyFill="1" applyAlignment="1">
      <alignment/>
      <protection/>
    </xf>
    <xf numFmtId="0" fontId="86" fillId="56" borderId="0" xfId="0" applyFont="1" applyFill="1" applyAlignment="1" applyProtection="1">
      <alignment/>
      <protection/>
    </xf>
    <xf numFmtId="173" fontId="86" fillId="56" borderId="0" xfId="0" applyNumberFormat="1" applyFont="1" applyFill="1" applyAlignment="1" applyProtection="1">
      <alignment/>
      <protection/>
    </xf>
    <xf numFmtId="0" fontId="79" fillId="55" borderId="0" xfId="0" applyFont="1" applyFill="1" applyAlignment="1">
      <alignment vertical="center"/>
    </xf>
    <xf numFmtId="0" fontId="2" fillId="55" borderId="0" xfId="92" applyFont="1" applyFill="1" applyBorder="1">
      <alignment/>
      <protection/>
    </xf>
    <xf numFmtId="0" fontId="2" fillId="55" borderId="19" xfId="0" applyFont="1" applyFill="1" applyBorder="1" applyAlignment="1">
      <alignment horizontal="center" vertical="center" wrapText="1"/>
    </xf>
    <xf numFmtId="175" fontId="4" fillId="7" borderId="19" xfId="92" applyNumberFormat="1" applyFont="1" applyFill="1" applyBorder="1" applyAlignment="1" applyProtection="1">
      <alignment horizontal="right" vertical="center" wrapText="1"/>
      <protection/>
    </xf>
    <xf numFmtId="49" fontId="2" fillId="0" borderId="19" xfId="92" applyNumberFormat="1" applyFont="1" applyFill="1" applyBorder="1" applyAlignment="1" applyProtection="1">
      <alignment horizontal="center" vertical="center"/>
      <protection/>
    </xf>
    <xf numFmtId="0" fontId="39" fillId="55" borderId="0" xfId="0" applyFont="1" applyFill="1" applyAlignment="1">
      <alignment vertical="center" wrapText="1"/>
    </xf>
    <xf numFmtId="0" fontId="77" fillId="55" borderId="0" xfId="0" applyFont="1" applyFill="1" applyAlignment="1">
      <alignment wrapText="1"/>
    </xf>
    <xf numFmtId="49" fontId="77" fillId="56" borderId="25" xfId="0" applyNumberFormat="1" applyFont="1" applyFill="1" applyBorder="1" applyAlignment="1">
      <alignment horizontal="center" wrapText="1"/>
    </xf>
    <xf numFmtId="0" fontId="87" fillId="22" borderId="19" xfId="0" applyFont="1" applyFill="1" applyBorder="1" applyAlignment="1" applyProtection="1">
      <alignment horizontal="center" vertical="center"/>
      <protection/>
    </xf>
    <xf numFmtId="0" fontId="48" fillId="56" borderId="25" xfId="92" applyNumberFormat="1" applyFont="1" applyFill="1" applyBorder="1" applyAlignment="1" applyProtection="1">
      <alignment horizontal="center" wrapText="1"/>
      <protection/>
    </xf>
    <xf numFmtId="0" fontId="6" fillId="56" borderId="26" xfId="92" applyFont="1" applyFill="1" applyBorder="1" applyAlignment="1" applyProtection="1">
      <alignment horizontal="center" vertical="top" wrapText="1"/>
      <protection/>
    </xf>
    <xf numFmtId="0" fontId="42" fillId="56" borderId="0" xfId="92" applyFont="1" applyFill="1" applyBorder="1" applyAlignment="1">
      <alignment horizontal="center" vertical="center" wrapText="1"/>
      <protection/>
    </xf>
    <xf numFmtId="0" fontId="4" fillId="56" borderId="27" xfId="92" applyFont="1" applyFill="1" applyBorder="1" applyAlignment="1">
      <alignment horizontal="left" vertical="center" wrapText="1"/>
      <protection/>
    </xf>
    <xf numFmtId="0" fontId="4" fillId="56" borderId="28" xfId="92" applyFont="1" applyFill="1" applyBorder="1" applyAlignment="1">
      <alignment horizontal="left" vertical="center" wrapText="1"/>
      <protection/>
    </xf>
    <xf numFmtId="0" fontId="4" fillId="56" borderId="29" xfId="92" applyFont="1" applyFill="1" applyBorder="1" applyAlignment="1">
      <alignment horizontal="left" vertical="center" wrapText="1"/>
      <protection/>
    </xf>
    <xf numFmtId="0" fontId="4" fillId="56" borderId="27" xfId="92" applyFont="1" applyFill="1" applyBorder="1" applyAlignment="1">
      <alignment horizontal="center" vertical="center" wrapText="1"/>
      <protection/>
    </xf>
    <xf numFmtId="0" fontId="4" fillId="56" borderId="29" xfId="92" applyFont="1" applyFill="1" applyBorder="1" applyAlignment="1">
      <alignment horizontal="center" vertical="center" wrapText="1"/>
      <protection/>
    </xf>
    <xf numFmtId="0" fontId="27" fillId="56" borderId="27" xfId="92" applyFont="1" applyFill="1" applyBorder="1" applyAlignment="1">
      <alignment horizontal="left" vertical="center" wrapText="1"/>
      <protection/>
    </xf>
    <xf numFmtId="0" fontId="27" fillId="56" borderId="28" xfId="92" applyFont="1" applyFill="1" applyBorder="1" applyAlignment="1">
      <alignment horizontal="left" vertical="center" wrapText="1"/>
      <protection/>
    </xf>
    <xf numFmtId="0" fontId="27" fillId="56" borderId="29" xfId="92" applyFont="1" applyFill="1" applyBorder="1" applyAlignment="1">
      <alignment horizontal="left" vertical="center" wrapText="1"/>
      <protection/>
    </xf>
    <xf numFmtId="0" fontId="6" fillId="56" borderId="27" xfId="92" applyFont="1" applyFill="1" applyBorder="1" applyAlignment="1">
      <alignment horizontal="center" vertical="center"/>
      <protection/>
    </xf>
    <xf numFmtId="0" fontId="6" fillId="56" borderId="29" xfId="92" applyFont="1" applyFill="1" applyBorder="1" applyAlignment="1">
      <alignment horizontal="center" vertical="center"/>
      <protection/>
    </xf>
    <xf numFmtId="0" fontId="2" fillId="56" borderId="27" xfId="92" applyFont="1" applyFill="1" applyBorder="1" applyAlignment="1">
      <alignment horizontal="center" vertical="center" wrapText="1"/>
      <protection/>
    </xf>
    <xf numFmtId="0" fontId="2" fillId="56" borderId="29" xfId="92" applyFont="1" applyFill="1" applyBorder="1" applyAlignment="1">
      <alignment horizontal="center" vertical="center" wrapText="1"/>
      <protection/>
    </xf>
    <xf numFmtId="0" fontId="2" fillId="56" borderId="19" xfId="92" applyFont="1" applyFill="1" applyBorder="1" applyAlignment="1" applyProtection="1">
      <alignment horizontal="center" vertical="center" wrapText="1"/>
      <protection/>
    </xf>
    <xf numFmtId="0" fontId="42" fillId="56" borderId="25" xfId="92" applyFont="1" applyFill="1" applyBorder="1" applyAlignment="1" applyProtection="1">
      <alignment horizontal="center" vertical="center" wrapText="1"/>
      <protection locked="0"/>
    </xf>
    <xf numFmtId="0" fontId="2" fillId="56" borderId="0" xfId="92" applyFont="1" applyFill="1" applyAlignment="1">
      <alignment horizontal="center" vertical="top"/>
      <protection/>
    </xf>
    <xf numFmtId="0" fontId="28" fillId="56" borderId="25" xfId="92" applyFont="1" applyFill="1" applyBorder="1" applyAlignment="1">
      <alignment horizontal="left" vertical="center" wrapText="1"/>
      <protection/>
    </xf>
    <xf numFmtId="0" fontId="88" fillId="59" borderId="19" xfId="0" applyFont="1" applyFill="1" applyBorder="1" applyAlignment="1">
      <alignment horizontal="center" vertical="center" wrapText="1"/>
    </xf>
    <xf numFmtId="49" fontId="88" fillId="60" borderId="27" xfId="92" applyNumberFormat="1" applyFont="1" applyFill="1" applyBorder="1" applyAlignment="1" applyProtection="1">
      <alignment horizontal="center" vertical="center" wrapText="1"/>
      <protection/>
    </xf>
    <xf numFmtId="49" fontId="88" fillId="60" borderId="28" xfId="92" applyNumberFormat="1" applyFont="1" applyFill="1" applyBorder="1" applyAlignment="1" applyProtection="1">
      <alignment horizontal="center" vertical="center" wrapText="1"/>
      <protection/>
    </xf>
    <xf numFmtId="49" fontId="88" fillId="60" borderId="29" xfId="92" applyNumberFormat="1" applyFont="1" applyFill="1" applyBorder="1" applyAlignment="1" applyProtection="1">
      <alignment horizontal="center" vertical="center" wrapText="1"/>
      <protection/>
    </xf>
    <xf numFmtId="0" fontId="28" fillId="0" borderId="25" xfId="92" applyFont="1" applyFill="1" applyBorder="1" applyAlignment="1">
      <alignment horizontal="left" vertical="center" wrapText="1"/>
      <protection/>
    </xf>
    <xf numFmtId="0" fontId="46" fillId="0" borderId="25" xfId="0" applyFont="1" applyFill="1" applyBorder="1" applyAlignment="1">
      <alignment vertical="center"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>
      <alignment horizontal="center" vertical="center" wrapText="1"/>
      <protection/>
    </xf>
    <xf numFmtId="0" fontId="46" fillId="0" borderId="19" xfId="0" applyFont="1" applyFill="1" applyBorder="1" applyAlignment="1">
      <alignment horizontal="center" vertical="center" wrapText="1"/>
    </xf>
    <xf numFmtId="49" fontId="2" fillId="56" borderId="19" xfId="92" applyNumberFormat="1" applyFont="1" applyFill="1" applyBorder="1" applyAlignment="1" applyProtection="1">
      <alignment horizontal="center" vertical="center" wrapText="1"/>
      <protection/>
    </xf>
    <xf numFmtId="0" fontId="77" fillId="0" borderId="0" xfId="0" applyFont="1" applyAlignment="1">
      <alignment horizontal="left" vertical="top" wrapText="1"/>
    </xf>
    <xf numFmtId="0" fontId="77" fillId="0" borderId="0" xfId="0" applyFont="1" applyAlignment="1">
      <alignment horizontal="left" vertical="top"/>
    </xf>
    <xf numFmtId="0" fontId="88" fillId="59" borderId="27" xfId="0" applyFont="1" applyFill="1" applyBorder="1" applyAlignment="1">
      <alignment horizontal="center" vertical="center" wrapText="1"/>
    </xf>
    <xf numFmtId="0" fontId="88" fillId="59" borderId="2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28" fillId="0" borderId="25" xfId="92" applyFont="1" applyBorder="1" applyAlignment="1" applyProtection="1">
      <alignment horizontal="left" wrapText="1"/>
      <protection/>
    </xf>
    <xf numFmtId="0" fontId="2" fillId="0" borderId="20" xfId="92" applyFont="1" applyFill="1" applyBorder="1" applyAlignment="1" applyProtection="1">
      <alignment horizontal="center" vertical="center" wrapText="1"/>
      <protection/>
    </xf>
    <xf numFmtId="0" fontId="2" fillId="0" borderId="23" xfId="92" applyFont="1" applyFill="1" applyBorder="1" applyAlignment="1" applyProtection="1">
      <alignment horizontal="center" vertical="center" wrapText="1"/>
      <protection/>
    </xf>
    <xf numFmtId="0" fontId="2" fillId="0" borderId="22" xfId="92" applyFont="1" applyFill="1" applyBorder="1" applyAlignment="1" applyProtection="1">
      <alignment horizontal="center" vertical="center" wrapText="1"/>
      <protection/>
    </xf>
    <xf numFmtId="0" fontId="2" fillId="0" borderId="27" xfId="92" applyFont="1" applyFill="1" applyBorder="1" applyAlignment="1" applyProtection="1">
      <alignment horizontal="center" vertical="center" wrapText="1"/>
      <protection/>
    </xf>
    <xf numFmtId="0" fontId="2" fillId="0" borderId="28" xfId="92" applyFont="1" applyFill="1" applyBorder="1" applyAlignment="1" applyProtection="1">
      <alignment horizontal="center" vertical="center" wrapText="1"/>
      <protection/>
    </xf>
    <xf numFmtId="0" fontId="2" fillId="0" borderId="29" xfId="92" applyFont="1" applyFill="1" applyBorder="1" applyAlignment="1" applyProtection="1">
      <alignment horizontal="center" vertical="center" wrapText="1"/>
      <protection/>
    </xf>
    <xf numFmtId="0" fontId="2" fillId="0" borderId="19" xfId="92" applyFont="1" applyFill="1" applyBorder="1" applyAlignment="1" applyProtection="1">
      <alignment horizontal="center" vertical="center" wrapText="1"/>
      <protection/>
    </xf>
    <xf numFmtId="0" fontId="84" fillId="0" borderId="19" xfId="0" applyFont="1" applyFill="1" applyBorder="1" applyAlignment="1">
      <alignment horizontal="center" vertical="center" wrapText="1"/>
    </xf>
    <xf numFmtId="0" fontId="6" fillId="0" borderId="19" xfId="92" applyFont="1" applyFill="1" applyBorder="1" applyAlignment="1" applyProtection="1">
      <alignment horizontal="center" vertical="center" wrapText="1"/>
      <protection/>
    </xf>
    <xf numFmtId="0" fontId="84" fillId="0" borderId="28" xfId="0" applyFont="1" applyFill="1" applyBorder="1" applyAlignment="1">
      <alignment horizontal="center" vertical="center" wrapText="1"/>
    </xf>
    <xf numFmtId="0" fontId="84" fillId="0" borderId="29" xfId="0" applyFont="1" applyFill="1" applyBorder="1" applyAlignment="1">
      <alignment horizontal="center" vertical="center" wrapText="1"/>
    </xf>
    <xf numFmtId="49" fontId="5" fillId="4" borderId="27" xfId="92" applyNumberFormat="1" applyFont="1" applyFill="1" applyBorder="1" applyAlignment="1">
      <alignment horizontal="center" vertical="center" wrapText="1"/>
      <protection/>
    </xf>
    <xf numFmtId="49" fontId="5" fillId="4" borderId="28" xfId="92" applyNumberFormat="1" applyFont="1" applyFill="1" applyBorder="1" applyAlignment="1">
      <alignment horizontal="center" vertical="center" wrapText="1"/>
      <protection/>
    </xf>
    <xf numFmtId="49" fontId="5" fillId="4" borderId="29" xfId="92" applyNumberFormat="1" applyFont="1" applyFill="1" applyBorder="1" applyAlignment="1">
      <alignment horizontal="center" vertical="center" wrapText="1"/>
      <protection/>
    </xf>
    <xf numFmtId="0" fontId="84" fillId="0" borderId="28" xfId="0" applyFont="1" applyBorder="1" applyAlignment="1">
      <alignment/>
    </xf>
    <xf numFmtId="0" fontId="84" fillId="0" borderId="29" xfId="0" applyFont="1" applyBorder="1" applyAlignment="1">
      <alignment/>
    </xf>
    <xf numFmtId="0" fontId="2" fillId="0" borderId="20" xfId="92" applyFont="1" applyFill="1" applyBorder="1" applyAlignment="1">
      <alignment horizontal="left" vertical="center" wrapText="1" indent="2"/>
      <protection/>
    </xf>
    <xf numFmtId="0" fontId="46" fillId="0" borderId="22" xfId="0" applyFont="1" applyFill="1" applyBorder="1" applyAlignment="1">
      <alignment horizontal="left" vertical="center" wrapText="1" indent="2"/>
    </xf>
    <xf numFmtId="0" fontId="46" fillId="0" borderId="28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6" fillId="0" borderId="27" xfId="92" applyFont="1" applyFill="1" applyBorder="1" applyAlignment="1" applyProtection="1">
      <alignment horizontal="center" vertical="center" wrapText="1"/>
      <protection/>
    </xf>
    <xf numFmtId="0" fontId="6" fillId="0" borderId="28" xfId="92" applyFont="1" applyFill="1" applyBorder="1" applyAlignment="1" applyProtection="1">
      <alignment horizontal="center" vertical="center" wrapText="1"/>
      <protection/>
    </xf>
    <xf numFmtId="0" fontId="6" fillId="0" borderId="29" xfId="92" applyFont="1" applyFill="1" applyBorder="1" applyAlignment="1" applyProtection="1">
      <alignment horizontal="center" vertical="center" wrapText="1"/>
      <protection/>
    </xf>
    <xf numFmtId="0" fontId="84" fillId="0" borderId="19" xfId="0" applyFont="1" applyFill="1" applyBorder="1" applyAlignment="1">
      <alignment/>
    </xf>
    <xf numFmtId="0" fontId="84" fillId="0" borderId="22" xfId="0" applyFont="1" applyFill="1" applyBorder="1" applyAlignment="1">
      <alignment horizontal="center" vertical="center" wrapText="1"/>
    </xf>
    <xf numFmtId="0" fontId="3" fillId="4" borderId="27" xfId="92" applyFont="1" applyFill="1" applyBorder="1" applyAlignment="1">
      <alignment horizontal="center" vertical="center" wrapText="1"/>
      <protection/>
    </xf>
    <xf numFmtId="0" fontId="3" fillId="4" borderId="28" xfId="92" applyFont="1" applyFill="1" applyBorder="1" applyAlignment="1">
      <alignment horizontal="center" vertical="center" wrapText="1"/>
      <protection/>
    </xf>
    <xf numFmtId="0" fontId="3" fillId="4" borderId="29" xfId="92" applyFont="1" applyFill="1" applyBorder="1" applyAlignment="1">
      <alignment horizontal="center" vertical="center" wrapText="1"/>
      <protection/>
    </xf>
    <xf numFmtId="0" fontId="2" fillId="0" borderId="30" xfId="92" applyFont="1" applyFill="1" applyBorder="1" applyAlignment="1" applyProtection="1">
      <alignment horizontal="center" vertical="center" wrapText="1"/>
      <protection/>
    </xf>
    <xf numFmtId="0" fontId="2" fillId="0" borderId="26" xfId="92" applyFont="1" applyFill="1" applyBorder="1" applyAlignment="1" applyProtection="1">
      <alignment horizontal="center" vertical="center" wrapText="1"/>
      <protection/>
    </xf>
    <xf numFmtId="0" fontId="2" fillId="0" borderId="31" xfId="92" applyFont="1" applyFill="1" applyBorder="1" applyAlignment="1" applyProtection="1">
      <alignment horizontal="center" vertical="center" wrapText="1"/>
      <protection/>
    </xf>
    <xf numFmtId="0" fontId="2" fillId="0" borderId="25" xfId="92" applyFont="1" applyFill="1" applyBorder="1" applyAlignment="1" applyProtection="1">
      <alignment horizontal="center" vertical="center" wrapText="1"/>
      <protection/>
    </xf>
    <xf numFmtId="0" fontId="2" fillId="0" borderId="32" xfId="92" applyFont="1" applyFill="1" applyBorder="1" applyAlignment="1" applyProtection="1">
      <alignment horizontal="center" vertical="center" wrapText="1"/>
      <protection/>
    </xf>
    <xf numFmtId="0" fontId="2" fillId="0" borderId="21" xfId="92" applyFont="1" applyFill="1" applyBorder="1" applyAlignment="1" applyProtection="1">
      <alignment horizontal="center" vertical="center" wrapText="1"/>
      <protection/>
    </xf>
    <xf numFmtId="0" fontId="5" fillId="4" borderId="27" xfId="92" applyFont="1" applyFill="1" applyBorder="1" applyAlignment="1">
      <alignment horizontal="center" vertical="center" wrapText="1"/>
      <protection/>
    </xf>
    <xf numFmtId="0" fontId="5" fillId="4" borderId="28" xfId="92" applyFont="1" applyFill="1" applyBorder="1" applyAlignment="1">
      <alignment horizontal="center" vertical="center" wrapText="1"/>
      <protection/>
    </xf>
    <xf numFmtId="0" fontId="5" fillId="4" borderId="29" xfId="92" applyFont="1" applyFill="1" applyBorder="1" applyAlignment="1">
      <alignment horizontal="center" vertical="center" wrapText="1"/>
      <protection/>
    </xf>
    <xf numFmtId="0" fontId="2" fillId="0" borderId="19" xfId="92" applyFont="1" applyFill="1" applyBorder="1" applyAlignment="1" applyProtection="1">
      <alignment horizontal="center" vertical="top" wrapText="1"/>
      <protection/>
    </xf>
    <xf numFmtId="0" fontId="28" fillId="0" borderId="25" xfId="92" applyFont="1" applyFill="1" applyBorder="1" applyAlignment="1" applyProtection="1">
      <alignment horizontal="left" wrapText="1"/>
      <protection/>
    </xf>
    <xf numFmtId="0" fontId="28" fillId="0" borderId="0" xfId="92" applyFont="1" applyFill="1" applyBorder="1" applyAlignment="1" applyProtection="1">
      <alignment horizontal="left" wrapText="1"/>
      <protection/>
    </xf>
    <xf numFmtId="0" fontId="28" fillId="55" borderId="25" xfId="92" applyFont="1" applyFill="1" applyBorder="1" applyAlignment="1">
      <alignment horizontal="left" vertical="center" wrapText="1"/>
      <protection/>
    </xf>
    <xf numFmtId="0" fontId="84" fillId="0" borderId="19" xfId="0" applyFont="1" applyBorder="1" applyAlignment="1">
      <alignment/>
    </xf>
    <xf numFmtId="0" fontId="77" fillId="55" borderId="0" xfId="0" applyFont="1" applyFill="1" applyAlignment="1">
      <alignment horizontal="left" wrapText="1"/>
    </xf>
    <xf numFmtId="0" fontId="77" fillId="55" borderId="25" xfId="0" applyFont="1" applyFill="1" applyBorder="1" applyAlignment="1">
      <alignment horizontal="center"/>
    </xf>
    <xf numFmtId="0" fontId="84" fillId="55" borderId="25" xfId="0" applyFont="1" applyFill="1" applyBorder="1" applyAlignment="1">
      <alignment horizontal="center"/>
    </xf>
    <xf numFmtId="0" fontId="77" fillId="55" borderId="26" xfId="0" applyFont="1" applyFill="1" applyBorder="1" applyAlignment="1">
      <alignment horizontal="center" vertical="top" wrapText="1"/>
    </xf>
    <xf numFmtId="0" fontId="84" fillId="55" borderId="26" xfId="0" applyFont="1" applyFill="1" applyBorder="1" applyAlignment="1">
      <alignment horizontal="center" vertical="top" wrapText="1"/>
    </xf>
    <xf numFmtId="0" fontId="84" fillId="55" borderId="0" xfId="0" applyFont="1" applyFill="1" applyAlignment="1">
      <alignment horizontal="center" vertical="top" wrapText="1"/>
    </xf>
    <xf numFmtId="0" fontId="77" fillId="55" borderId="26" xfId="0" applyFont="1" applyFill="1" applyBorder="1" applyAlignment="1">
      <alignment horizontal="center" vertical="top"/>
    </xf>
    <xf numFmtId="0" fontId="2" fillId="0" borderId="27" xfId="92" applyFont="1" applyFill="1" applyBorder="1" applyAlignment="1">
      <alignment horizontal="center" vertical="center"/>
      <protection/>
    </xf>
    <xf numFmtId="0" fontId="84" fillId="0" borderId="29" xfId="0" applyFont="1" applyFill="1" applyBorder="1" applyAlignment="1">
      <alignment horizontal="center" vertical="center"/>
    </xf>
    <xf numFmtId="0" fontId="7" fillId="4" borderId="27" xfId="92" applyFont="1" applyFill="1" applyBorder="1" applyAlignment="1">
      <alignment horizontal="center" vertical="center"/>
      <protection/>
    </xf>
    <xf numFmtId="0" fontId="7" fillId="4" borderId="28" xfId="92" applyFont="1" applyFill="1" applyBorder="1" applyAlignment="1">
      <alignment horizontal="center" vertical="center"/>
      <protection/>
    </xf>
    <xf numFmtId="0" fontId="77" fillId="55" borderId="0" xfId="0" applyFont="1" applyFill="1" applyAlignment="1">
      <alignment/>
    </xf>
    <xf numFmtId="0" fontId="84" fillId="55" borderId="0" xfId="0" applyFont="1" applyFill="1" applyAlignment="1">
      <alignment/>
    </xf>
    <xf numFmtId="0" fontId="78" fillId="4" borderId="19" xfId="92" applyFont="1" applyFill="1" applyBorder="1" applyAlignment="1">
      <alignment horizontal="center" vertical="center"/>
      <protection/>
    </xf>
    <xf numFmtId="0" fontId="77" fillId="55" borderId="0" xfId="0" applyFont="1" applyFill="1" applyBorder="1" applyAlignment="1">
      <alignment/>
    </xf>
    <xf numFmtId="0" fontId="84" fillId="55" borderId="26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center" wrapText="1" indent="1"/>
    </xf>
    <xf numFmtId="0" fontId="2" fillId="55" borderId="19" xfId="0" applyFont="1" applyFill="1" applyBorder="1" applyAlignment="1">
      <alignment horizontal="center" vertical="center" wrapText="1"/>
    </xf>
    <xf numFmtId="0" fontId="84" fillId="55" borderId="19" xfId="0" applyFont="1" applyFill="1" applyBorder="1" applyAlignment="1">
      <alignment horizontal="center" vertical="center" wrapText="1"/>
    </xf>
    <xf numFmtId="0" fontId="46" fillId="55" borderId="1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55" borderId="19" xfId="0" applyFont="1" applyFill="1" applyBorder="1" applyAlignment="1">
      <alignment horizontal="left" vertical="center" wrapText="1" indent="2"/>
    </xf>
    <xf numFmtId="0" fontId="2" fillId="55" borderId="19" xfId="0" applyFont="1" applyFill="1" applyBorder="1" applyAlignment="1">
      <alignment horizontal="left" indent="2"/>
    </xf>
    <xf numFmtId="0" fontId="28" fillId="0" borderId="25" xfId="0" applyFont="1" applyBorder="1" applyAlignment="1">
      <alignment horizontal="left" vertical="center" wrapText="1"/>
    </xf>
    <xf numFmtId="0" fontId="2" fillId="55" borderId="19" xfId="0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left" wrapText="1" indent="2"/>
    </xf>
    <xf numFmtId="0" fontId="2" fillId="55" borderId="19" xfId="0" applyFont="1" applyFill="1" applyBorder="1" applyAlignment="1">
      <alignment horizontal="left" vertical="center" wrapText="1" indent="3"/>
    </xf>
    <xf numFmtId="0" fontId="2" fillId="55" borderId="19" xfId="0" applyFont="1" applyFill="1" applyBorder="1" applyAlignment="1">
      <alignment horizontal="left" vertical="top" wrapText="1" indent="1"/>
    </xf>
    <xf numFmtId="0" fontId="46" fillId="55" borderId="19" xfId="0" applyFont="1" applyFill="1" applyBorder="1" applyAlignment="1">
      <alignment horizontal="left" vertical="center" wrapText="1" indent="1"/>
    </xf>
    <xf numFmtId="0" fontId="2" fillId="55" borderId="19" xfId="0" applyFont="1" applyFill="1" applyBorder="1" applyAlignment="1">
      <alignment horizontal="left" vertical="top" wrapText="1" indent="3"/>
    </xf>
    <xf numFmtId="0" fontId="2" fillId="55" borderId="19" xfId="0" applyFont="1" applyFill="1" applyBorder="1" applyAlignment="1">
      <alignment horizontal="left" vertical="top" indent="3"/>
    </xf>
    <xf numFmtId="0" fontId="77" fillId="55" borderId="0" xfId="0" applyFont="1" applyFill="1" applyBorder="1" applyAlignment="1">
      <alignment horizontal="center" vertical="top"/>
    </xf>
    <xf numFmtId="0" fontId="77" fillId="0" borderId="0" xfId="0" applyFont="1" applyFill="1" applyAlignment="1">
      <alignment horizontal="left" vertical="center" wrapText="1"/>
    </xf>
    <xf numFmtId="0" fontId="8" fillId="58" borderId="19" xfId="109" applyFill="1" applyBorder="1" applyAlignment="1">
      <alignment horizontal="center" vertical="center" wrapText="1"/>
      <protection/>
    </xf>
    <xf numFmtId="0" fontId="31" fillId="0" borderId="0" xfId="108" applyFont="1" applyAlignment="1">
      <alignment horizontal="center" wrapText="1"/>
      <protection/>
    </xf>
    <xf numFmtId="174" fontId="4" fillId="7" borderId="19" xfId="92" applyNumberFormat="1" applyFont="1" applyFill="1" applyBorder="1">
      <alignment/>
      <protection/>
    </xf>
    <xf numFmtId="174" fontId="4" fillId="7" borderId="19" xfId="92" applyNumberFormat="1" applyFont="1" applyFill="1" applyBorder="1" applyAlignment="1" applyProtection="1">
      <alignment horizontal="right" wrapText="1"/>
      <protection/>
    </xf>
  </cellXfs>
  <cellStyles count="11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 3" xfId="71"/>
    <cellStyle name="Currency" xfId="72"/>
    <cellStyle name="Currency [0]" xfId="73"/>
    <cellStyle name="Денежный 2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2" xfId="91"/>
    <cellStyle name="Обычный 2 2" xfId="92"/>
    <cellStyle name="Обычный 2 2 2" xfId="93"/>
    <cellStyle name="Обычный 2 2_17-oper_новая" xfId="94"/>
    <cellStyle name="Обычный 2 3" xfId="95"/>
    <cellStyle name="Обычный 2 4" xfId="96"/>
    <cellStyle name="Обычный 2_1-OIP Сведения о реквизитах лесного плана субъекта РФ " xfId="97"/>
    <cellStyle name="Обычный 3" xfId="98"/>
    <cellStyle name="Обычный 3 2" xfId="99"/>
    <cellStyle name="Обычный 3 3" xfId="100"/>
    <cellStyle name="Обычный 3 3 2" xfId="101"/>
    <cellStyle name="Обычный 4" xfId="102"/>
    <cellStyle name="Обычный 4 2" xfId="103"/>
    <cellStyle name="Обычный 5" xfId="104"/>
    <cellStyle name="Обычный 6" xfId="105"/>
    <cellStyle name="Обычный 7" xfId="106"/>
    <cellStyle name="Обычный 7 2" xfId="107"/>
    <cellStyle name="Обычный_1-Тоrgi" xfId="108"/>
    <cellStyle name="Обычный_5-LX" xfId="109"/>
    <cellStyle name="Followed Hyperlink" xfId="110"/>
    <cellStyle name="Плохой" xfId="111"/>
    <cellStyle name="Плохой 2" xfId="112"/>
    <cellStyle name="Пояснение" xfId="113"/>
    <cellStyle name="Пояснение 2" xfId="114"/>
    <cellStyle name="Примечание" xfId="115"/>
    <cellStyle name="Примечание 2" xfId="116"/>
    <cellStyle name="Percent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Тысячи [0]_sl100" xfId="122"/>
    <cellStyle name="Тысячи_sl100" xfId="123"/>
    <cellStyle name="Comma" xfId="124"/>
    <cellStyle name="Comma [0]" xfId="125"/>
    <cellStyle name="Финансовый 2" xfId="126"/>
    <cellStyle name="Хороший" xfId="127"/>
    <cellStyle name="Хороший 2" xfId="128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180975</xdr:colOff>
      <xdr:row>10</xdr:row>
      <xdr:rowOff>9525</xdr:rowOff>
    </xdr:from>
    <xdr:to>
      <xdr:col>0</xdr:col>
      <xdr:colOff>1714500</xdr:colOff>
      <xdr:row>12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362200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4257675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4257675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3" name="Text Box 3"/>
        <xdr:cNvSpPr txBox="1">
          <a:spLocks noChangeArrowheads="1"/>
        </xdr:cNvSpPr>
      </xdr:nvSpPr>
      <xdr:spPr>
        <a:xfrm>
          <a:off x="4257675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4" name="Text Box 4"/>
        <xdr:cNvSpPr txBox="1">
          <a:spLocks noChangeArrowheads="1"/>
        </xdr:cNvSpPr>
      </xdr:nvSpPr>
      <xdr:spPr>
        <a:xfrm>
          <a:off x="4257675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5" name="Text Box 5"/>
        <xdr:cNvSpPr txBox="1">
          <a:spLocks noChangeArrowheads="1"/>
        </xdr:cNvSpPr>
      </xdr:nvSpPr>
      <xdr:spPr>
        <a:xfrm>
          <a:off x="4257675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6" name="Text Box 9"/>
        <xdr:cNvSpPr txBox="1">
          <a:spLocks noChangeArrowheads="1"/>
        </xdr:cNvSpPr>
      </xdr:nvSpPr>
      <xdr:spPr>
        <a:xfrm>
          <a:off x="4257675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695325</xdr:colOff>
      <xdr:row>1</xdr:row>
      <xdr:rowOff>0</xdr:rowOff>
    </xdr:from>
    <xdr:ext cx="0" cy="381000"/>
    <xdr:sp fLocksText="0">
      <xdr:nvSpPr>
        <xdr:cNvPr id="7" name="Text Box 18"/>
        <xdr:cNvSpPr txBox="1">
          <a:spLocks noChangeArrowheads="1"/>
        </xdr:cNvSpPr>
      </xdr:nvSpPr>
      <xdr:spPr>
        <a:xfrm>
          <a:off x="8810625" y="1905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B7"/>
  <sheetViews>
    <sheetView showZeros="0" zoomScalePageLayoutView="0" workbookViewId="0" topLeftCell="A1">
      <selection activeCell="B5" sqref="B5"/>
    </sheetView>
  </sheetViews>
  <sheetFormatPr defaultColWidth="9.140625" defaultRowHeight="15"/>
  <cols>
    <col min="1" max="1" width="19.57421875" style="0" customWidth="1"/>
    <col min="2" max="2" width="21.00390625" style="0" customWidth="1"/>
  </cols>
  <sheetData>
    <row r="1" spans="1:2" ht="15.75">
      <c r="A1" s="239" t="s">
        <v>78</v>
      </c>
      <c r="B1" s="239"/>
    </row>
    <row r="2" spans="1:2" ht="15">
      <c r="A2" s="155" t="s">
        <v>116</v>
      </c>
      <c r="B2" s="155" t="s">
        <v>359</v>
      </c>
    </row>
    <row r="3" spans="1:2" ht="20.25" customHeight="1">
      <c r="A3" s="154" t="s">
        <v>355</v>
      </c>
      <c r="B3" s="153">
        <f>SUM('8-ОИП Раздел 1'!J15:N15,'8-ОИП Раздел 1'!J24)</f>
        <v>0</v>
      </c>
    </row>
    <row r="4" spans="1:2" ht="20.25" customHeight="1">
      <c r="A4" s="154" t="s">
        <v>356</v>
      </c>
      <c r="B4" s="153">
        <f>SUM('8-ОИП Раздел 2'!G5,'8-ОИП Раздел 2'!G106)</f>
        <v>0</v>
      </c>
    </row>
    <row r="5" spans="1:2" ht="20.25" customHeight="1">
      <c r="A5" s="154" t="s">
        <v>148</v>
      </c>
      <c r="B5" s="153">
        <f>SUM('8-ОИП Раздел 3'!U4:AG4,'8-ОИП Раздел 3'!U19:AI19)</f>
        <v>0</v>
      </c>
    </row>
    <row r="6" spans="1:2" ht="20.25" customHeight="1">
      <c r="A6" s="154" t="s">
        <v>149</v>
      </c>
      <c r="B6" s="153">
        <f>SUM('8-ОИП_Раздел 4, 5'!U4:AJ4,'8-ОИП_Раздел 4, 5'!U9:X9,'8-ОИП_Раздел 4, 5'!U19:W19)</f>
        <v>0</v>
      </c>
    </row>
    <row r="7" spans="1:2" ht="20.25" customHeight="1">
      <c r="A7" s="154" t="s">
        <v>150</v>
      </c>
      <c r="B7" s="153">
        <f>SUM('8-ОИП Раздел 6'!AY4:BP4,'8-ОИП Раздел 6'!AZ94:CR94)</f>
        <v>0</v>
      </c>
    </row>
  </sheetData>
  <sheetProtection sheet="1" objects="1" scenarios="1"/>
  <mergeCells count="1">
    <mergeCell ref="A1:B1"/>
  </mergeCells>
  <hyperlinks>
    <hyperlink ref="A4" location="'8-ОИП Раздел 2'!R1C1" tooltip="04011_купля-продажа" display="8-ОИП Раздел 2"/>
    <hyperlink ref="A5" location="'8-ОИП Раздел 3'!R1C1" tooltip="04012_аренда_действущие" display="8-ОИП Раздел 3"/>
    <hyperlink ref="A7" location="'8-ОИП Раздел 6'!R1C1" tooltip="04012_аренда_инвестпроекты" display="8-ОИП Раздел 6"/>
    <hyperlink ref="A3" location="'8-ОИП Раздел 1'!R1C1" tooltip="2-ОИП" display="8-ОИП Раздел 1"/>
    <hyperlink ref="A6" location="'8-ОИП_Раздел 4, 5'!R1C1" tooltip="04012_аренда_расторгнутые" display="8-ОИП_Раздел 4, 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33" bestFit="1" customWidth="1"/>
    <col min="2" max="3" width="26.140625" style="33" bestFit="1" customWidth="1"/>
    <col min="4" max="4" width="27.140625" style="31" bestFit="1" customWidth="1"/>
    <col min="5" max="6" width="26.140625" style="31" bestFit="1" customWidth="1"/>
    <col min="7" max="16384" width="9.140625" style="31" customWidth="1"/>
  </cols>
  <sheetData>
    <row r="1" spans="1:3" ht="12.75">
      <c r="A1" s="30">
        <f>COUNTIF(A3:A1000,"*Ошибка*")</f>
        <v>0</v>
      </c>
      <c r="B1" s="30">
        <f>COUNTIF(B3:B1000,"*Ошибка*")</f>
        <v>0</v>
      </c>
      <c r="C1" s="30">
        <f>COUNTIF(C3:C1000,"*Ошибка*")</f>
        <v>0</v>
      </c>
    </row>
    <row r="2" spans="1:6" ht="12.75">
      <c r="A2" s="32"/>
      <c r="B2" s="32"/>
      <c r="C2" s="32"/>
      <c r="D2" s="32"/>
      <c r="E2" s="32"/>
      <c r="F2" s="3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31" bestFit="1" customWidth="1"/>
    <col min="2" max="2" width="26.140625" style="31" bestFit="1" customWidth="1"/>
    <col min="3" max="16384" width="9.140625" style="31" customWidth="1"/>
  </cols>
  <sheetData>
    <row r="2" spans="1:2" ht="12.75">
      <c r="A2" s="32"/>
      <c r="B2" s="3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0.421875" style="34" bestFit="1" customWidth="1"/>
    <col min="2" max="2" width="9.140625" style="35" customWidth="1"/>
    <col min="3" max="3" width="9.140625" style="36" customWidth="1"/>
    <col min="4" max="8" width="18.28125" style="36" customWidth="1"/>
    <col min="9" max="12" width="20.421875" style="36" customWidth="1"/>
    <col min="13" max="16384" width="9.140625" style="36" customWidth="1"/>
  </cols>
  <sheetData>
    <row r="1" spans="1:2" ht="25.5">
      <c r="A1" s="34" t="s">
        <v>140</v>
      </c>
      <c r="B1" s="35">
        <v>10</v>
      </c>
    </row>
    <row r="2" spans="1:2" ht="25.5">
      <c r="A2" s="34" t="s">
        <v>141</v>
      </c>
      <c r="B2" s="3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Q33"/>
  <sheetViews>
    <sheetView showZeros="0" zoomScaleSheetLayoutView="85" zoomScalePageLayoutView="0" workbookViewId="0" topLeftCell="A1">
      <selection activeCell="C19" sqref="C19"/>
    </sheetView>
  </sheetViews>
  <sheetFormatPr defaultColWidth="9.140625" defaultRowHeight="15"/>
  <cols>
    <col min="1" max="1" width="64.421875" style="167" customWidth="1"/>
    <col min="2" max="2" width="7.7109375" style="167" customWidth="1"/>
    <col min="3" max="3" width="13.140625" style="167" customWidth="1"/>
    <col min="4" max="4" width="16.140625" style="167" customWidth="1"/>
    <col min="5" max="5" width="20.57421875" style="167" customWidth="1"/>
    <col min="6" max="6" width="16.00390625" style="167" customWidth="1"/>
    <col min="7" max="7" width="21.28125" style="167" customWidth="1"/>
    <col min="8" max="8" width="3.8515625" style="167" customWidth="1"/>
    <col min="9" max="9" width="18.8515625" style="167" customWidth="1"/>
    <col min="10" max="10" width="18.57421875" style="167" bestFit="1" customWidth="1"/>
    <col min="11" max="11" width="14.57421875" style="167" customWidth="1"/>
    <col min="12" max="12" width="11.140625" style="167" customWidth="1"/>
    <col min="13" max="13" width="18.421875" style="167" customWidth="1"/>
    <col min="14" max="14" width="11.00390625" style="167" customWidth="1"/>
    <col min="15" max="15" width="11.57421875" style="167" customWidth="1"/>
    <col min="16" max="16" width="11.421875" style="167" customWidth="1"/>
    <col min="17" max="16384" width="9.140625" style="167" customWidth="1"/>
  </cols>
  <sheetData>
    <row r="1" spans="1:17" ht="14.25">
      <c r="A1" s="212" t="s">
        <v>143</v>
      </c>
      <c r="B1" s="213" t="s">
        <v>142</v>
      </c>
      <c r="C1" s="45" t="s">
        <v>358</v>
      </c>
      <c r="D1" s="45" t="s">
        <v>358</v>
      </c>
      <c r="E1" s="214"/>
      <c r="F1" s="214"/>
      <c r="G1" s="238" t="s">
        <v>416</v>
      </c>
      <c r="H1" s="214"/>
      <c r="I1" s="214"/>
      <c r="J1" s="214"/>
      <c r="K1" s="214"/>
      <c r="L1" s="214"/>
      <c r="M1" s="214"/>
      <c r="N1" s="214"/>
      <c r="O1" s="214"/>
      <c r="P1" s="214"/>
      <c r="Q1" s="184"/>
    </row>
    <row r="2" spans="1:17" ht="24.75" customHeight="1">
      <c r="A2" s="243" t="s">
        <v>86</v>
      </c>
      <c r="B2" s="244"/>
      <c r="C2" s="244"/>
      <c r="D2" s="244"/>
      <c r="E2" s="245"/>
      <c r="F2" s="246" t="s">
        <v>0</v>
      </c>
      <c r="G2" s="247"/>
      <c r="H2" s="214"/>
      <c r="I2" s="214"/>
      <c r="J2" s="214"/>
      <c r="K2" s="214"/>
      <c r="L2" s="214"/>
      <c r="M2" s="214"/>
      <c r="N2" s="214"/>
      <c r="O2" s="214"/>
      <c r="P2" s="214"/>
      <c r="Q2" s="184"/>
    </row>
    <row r="3" spans="1:17" ht="15" customHeight="1">
      <c r="A3" s="248" t="s">
        <v>152</v>
      </c>
      <c r="B3" s="249"/>
      <c r="C3" s="249"/>
      <c r="D3" s="249"/>
      <c r="E3" s="250"/>
      <c r="F3" s="251" t="s">
        <v>1</v>
      </c>
      <c r="G3" s="252"/>
      <c r="H3" s="214"/>
      <c r="I3" s="214"/>
      <c r="J3" s="214"/>
      <c r="K3" s="214"/>
      <c r="L3" s="214"/>
      <c r="M3" s="214"/>
      <c r="N3" s="214"/>
      <c r="O3" s="214"/>
      <c r="P3" s="214"/>
      <c r="Q3" s="184"/>
    </row>
    <row r="4" spans="1:17" ht="39" customHeight="1">
      <c r="A4" s="243" t="s">
        <v>251</v>
      </c>
      <c r="B4" s="244"/>
      <c r="C4" s="244"/>
      <c r="D4" s="244"/>
      <c r="E4" s="245"/>
      <c r="F4" s="253" t="s">
        <v>318</v>
      </c>
      <c r="G4" s="254"/>
      <c r="H4" s="214"/>
      <c r="I4" s="214"/>
      <c r="J4" s="214"/>
      <c r="K4" s="214"/>
      <c r="L4" s="214"/>
      <c r="M4" s="214"/>
      <c r="N4" s="214"/>
      <c r="O4" s="214"/>
      <c r="P4" s="214"/>
      <c r="Q4" s="184"/>
    </row>
    <row r="5" spans="1:17" ht="8.25" customHeight="1">
      <c r="A5" s="215"/>
      <c r="B5" s="216"/>
      <c r="C5" s="216"/>
      <c r="D5" s="217"/>
      <c r="E5" s="217"/>
      <c r="F5" s="217"/>
      <c r="G5" s="218"/>
      <c r="H5" s="214"/>
      <c r="I5" s="214"/>
      <c r="J5" s="214"/>
      <c r="K5" s="214"/>
      <c r="L5" s="214"/>
      <c r="M5" s="214"/>
      <c r="N5" s="214"/>
      <c r="O5" s="214"/>
      <c r="P5" s="214"/>
      <c r="Q5" s="184"/>
    </row>
    <row r="6" spans="1:17" ht="15.75">
      <c r="A6" s="240"/>
      <c r="B6" s="240"/>
      <c r="C6" s="240"/>
      <c r="D6" s="240"/>
      <c r="E6" s="240"/>
      <c r="F6" s="240"/>
      <c r="G6" s="240"/>
      <c r="H6" s="214"/>
      <c r="I6" s="214"/>
      <c r="J6" s="214"/>
      <c r="K6" s="214"/>
      <c r="L6" s="214"/>
      <c r="M6" s="214"/>
      <c r="N6" s="214"/>
      <c r="O6" s="214"/>
      <c r="P6" s="214"/>
      <c r="Q6" s="184"/>
    </row>
    <row r="7" spans="1:17" ht="20.25" customHeight="1">
      <c r="A7" s="241" t="s">
        <v>85</v>
      </c>
      <c r="B7" s="241"/>
      <c r="C7" s="241"/>
      <c r="D7" s="241"/>
      <c r="E7" s="241"/>
      <c r="F7" s="241"/>
      <c r="G7" s="241"/>
      <c r="H7" s="214"/>
      <c r="I7" s="214"/>
      <c r="J7" s="214"/>
      <c r="K7" s="214"/>
      <c r="L7" s="214"/>
      <c r="M7" s="214"/>
      <c r="N7" s="214"/>
      <c r="O7" s="214"/>
      <c r="P7" s="214"/>
      <c r="Q7" s="184"/>
    </row>
    <row r="8" spans="1:17" s="221" customFormat="1" ht="15.75">
      <c r="A8" s="240"/>
      <c r="B8" s="240"/>
      <c r="C8" s="240"/>
      <c r="D8" s="240"/>
      <c r="E8" s="240"/>
      <c r="F8" s="240"/>
      <c r="G8" s="240"/>
      <c r="H8" s="219"/>
      <c r="I8" s="220"/>
      <c r="J8" s="220"/>
      <c r="K8" s="220"/>
      <c r="L8" s="220"/>
      <c r="M8" s="220"/>
      <c r="N8" s="220"/>
      <c r="O8" s="220"/>
      <c r="P8" s="220"/>
      <c r="Q8" s="185"/>
    </row>
    <row r="9" spans="1:17" s="221" customFormat="1" ht="12.75">
      <c r="A9" s="241" t="s">
        <v>413</v>
      </c>
      <c r="B9" s="241"/>
      <c r="C9" s="241"/>
      <c r="D9" s="241"/>
      <c r="E9" s="241"/>
      <c r="F9" s="241"/>
      <c r="G9" s="241"/>
      <c r="H9" s="222"/>
      <c r="I9" s="220"/>
      <c r="J9" s="220"/>
      <c r="K9" s="220"/>
      <c r="L9" s="220"/>
      <c r="M9" s="220"/>
      <c r="N9" s="220"/>
      <c r="O9" s="220"/>
      <c r="P9" s="220"/>
      <c r="Q9" s="185"/>
    </row>
    <row r="10" spans="1:17" ht="19.5" customHeight="1">
      <c r="A10" s="242" t="s">
        <v>319</v>
      </c>
      <c r="B10" s="242"/>
      <c r="C10" s="242"/>
      <c r="D10" s="242"/>
      <c r="E10" s="242"/>
      <c r="F10" s="242"/>
      <c r="G10" s="242"/>
      <c r="H10" s="223"/>
      <c r="I10" s="214"/>
      <c r="J10" s="214"/>
      <c r="K10" s="214"/>
      <c r="L10" s="214"/>
      <c r="M10" s="214"/>
      <c r="N10" s="214"/>
      <c r="O10" s="214"/>
      <c r="P10" s="214"/>
      <c r="Q10" s="184"/>
    </row>
    <row r="11" spans="1:17" s="227" customFormat="1" ht="15.75" customHeight="1">
      <c r="A11" s="69" t="s">
        <v>256</v>
      </c>
      <c r="B11" s="256"/>
      <c r="C11" s="256"/>
      <c r="D11" s="224"/>
      <c r="E11" s="225" t="s">
        <v>138</v>
      </c>
      <c r="F11" s="226"/>
      <c r="G11" s="161"/>
      <c r="H11" s="226"/>
      <c r="I11" s="226"/>
      <c r="J11" s="226"/>
      <c r="K11" s="226"/>
      <c r="L11" s="226"/>
      <c r="M11" s="226"/>
      <c r="N11" s="226"/>
      <c r="O11" s="226"/>
      <c r="P11" s="226"/>
      <c r="Q11" s="205"/>
    </row>
    <row r="12" spans="1:17" ht="14.25">
      <c r="A12" s="257" t="s">
        <v>153</v>
      </c>
      <c r="B12" s="257"/>
      <c r="C12" s="257"/>
      <c r="D12" s="257"/>
      <c r="E12" s="257"/>
      <c r="F12" s="228"/>
      <c r="G12" s="228"/>
      <c r="H12" s="214"/>
      <c r="I12" s="214"/>
      <c r="J12" s="214"/>
      <c r="K12" s="214"/>
      <c r="L12" s="214"/>
      <c r="M12" s="214"/>
      <c r="N12" s="214"/>
      <c r="O12" s="214"/>
      <c r="P12" s="214"/>
      <c r="Q12" s="184"/>
    </row>
    <row r="13" spans="1:17" ht="15" customHeight="1">
      <c r="A13" s="258" t="s">
        <v>364</v>
      </c>
      <c r="B13" s="258"/>
      <c r="C13" s="258"/>
      <c r="D13" s="258"/>
      <c r="E13" s="258"/>
      <c r="F13" s="258"/>
      <c r="G13" s="258"/>
      <c r="H13" s="214"/>
      <c r="I13" s="214"/>
      <c r="J13" s="214"/>
      <c r="K13" s="214"/>
      <c r="L13" s="214"/>
      <c r="M13" s="214"/>
      <c r="N13" s="214"/>
      <c r="O13" s="214"/>
      <c r="P13" s="214"/>
      <c r="Q13" s="184"/>
    </row>
    <row r="14" spans="1:17" ht="27.75" customHeight="1">
      <c r="A14" s="255" t="s">
        <v>2</v>
      </c>
      <c r="B14" s="268" t="s">
        <v>3</v>
      </c>
      <c r="C14" s="255" t="s">
        <v>4</v>
      </c>
      <c r="D14" s="255" t="s">
        <v>320</v>
      </c>
      <c r="E14" s="255"/>
      <c r="F14" s="255"/>
      <c r="G14" s="255"/>
      <c r="H14" s="229"/>
      <c r="I14" s="229"/>
      <c r="J14" s="229"/>
      <c r="K14" s="229"/>
      <c r="L14" s="229"/>
      <c r="M14" s="229"/>
      <c r="N14" s="229"/>
      <c r="O14" s="214"/>
      <c r="P14" s="214"/>
      <c r="Q14" s="184"/>
    </row>
    <row r="15" spans="1:17" ht="14.25">
      <c r="A15" s="255"/>
      <c r="B15" s="268"/>
      <c r="C15" s="255"/>
      <c r="D15" s="255" t="s">
        <v>5</v>
      </c>
      <c r="E15" s="255"/>
      <c r="F15" s="255" t="s">
        <v>6</v>
      </c>
      <c r="G15" s="255"/>
      <c r="H15" s="229"/>
      <c r="I15" s="229"/>
      <c r="J15" s="230">
        <f>COUNTIF(J18:J21,"&lt;&gt;0")-COUNTIF(J18:J21,"x")-COUNTIF(J18:J21,"х")</f>
        <v>0</v>
      </c>
      <c r="K15" s="230">
        <f>COUNTIF(K18:K21,"&lt;&gt;0")-COUNTIF(K18:K21,"x")-COUNTIF(K18:K21,"х")</f>
        <v>0</v>
      </c>
      <c r="L15" s="230">
        <f>COUNTIF(L18:L21,"&lt;&gt;0")-COUNTIF(L18:L21,"x")-COUNTIF(L18:L21,"х")</f>
        <v>0</v>
      </c>
      <c r="M15" s="230">
        <f>COUNTIF(M18:M21,"&lt;&gt;0")-COUNTIF(M18:M21,"x")-COUNTIF(M18:M21,"х")</f>
        <v>0</v>
      </c>
      <c r="N15" s="230">
        <f>COUNTIF(N18:N21,"&lt;&gt;0")-COUNTIF(N18:N21,"x")-COUNTIF(N18:N21,"х")</f>
        <v>0</v>
      </c>
      <c r="O15" s="214"/>
      <c r="P15" s="214"/>
      <c r="Q15" s="184"/>
    </row>
    <row r="16" spans="1:17" ht="51">
      <c r="A16" s="255"/>
      <c r="B16" s="268"/>
      <c r="C16" s="255"/>
      <c r="D16" s="81" t="s">
        <v>7</v>
      </c>
      <c r="E16" s="159" t="s">
        <v>8</v>
      </c>
      <c r="F16" s="81" t="s">
        <v>7</v>
      </c>
      <c r="G16" s="159" t="s">
        <v>8</v>
      </c>
      <c r="H16" s="229"/>
      <c r="I16" s="260" t="s">
        <v>414</v>
      </c>
      <c r="J16" s="261"/>
      <c r="K16" s="261"/>
      <c r="L16" s="261"/>
      <c r="M16" s="261"/>
      <c r="N16" s="262"/>
      <c r="O16" s="214"/>
      <c r="P16" s="214"/>
      <c r="Q16" s="184"/>
    </row>
    <row r="17" spans="1:17" ht="14.25">
      <c r="A17" s="82" t="s">
        <v>9</v>
      </c>
      <c r="B17" s="83" t="s">
        <v>10</v>
      </c>
      <c r="C17" s="46">
        <v>1</v>
      </c>
      <c r="D17" s="47">
        <v>2</v>
      </c>
      <c r="E17" s="47">
        <v>3</v>
      </c>
      <c r="F17" s="47">
        <v>4</v>
      </c>
      <c r="G17" s="47">
        <v>5</v>
      </c>
      <c r="H17" s="223"/>
      <c r="I17" s="84" t="s">
        <v>11</v>
      </c>
      <c r="J17" s="84" t="s">
        <v>12</v>
      </c>
      <c r="K17" s="84" t="s">
        <v>13</v>
      </c>
      <c r="L17" s="84" t="s">
        <v>100</v>
      </c>
      <c r="M17" s="84" t="s">
        <v>101</v>
      </c>
      <c r="N17" s="84" t="s">
        <v>14</v>
      </c>
      <c r="O17" s="214"/>
      <c r="P17" s="214"/>
      <c r="Q17" s="184"/>
    </row>
    <row r="18" spans="1:17" ht="14.25">
      <c r="A18" s="85" t="s">
        <v>26</v>
      </c>
      <c r="B18" s="86" t="s">
        <v>155</v>
      </c>
      <c r="C18" s="93">
        <f>SUM(C19:C21)</f>
        <v>0</v>
      </c>
      <c r="D18" s="93">
        <f>SUM(D19:D21)</f>
        <v>0</v>
      </c>
      <c r="E18" s="93">
        <f>SUM(E19:E21)</f>
        <v>0</v>
      </c>
      <c r="F18" s="93">
        <f>SUM(F19:F21)</f>
        <v>0</v>
      </c>
      <c r="G18" s="93">
        <f>SUM(G19:G21)</f>
        <v>0</v>
      </c>
      <c r="H18" s="223"/>
      <c r="I18" s="148">
        <v>1000</v>
      </c>
      <c r="J18" s="87">
        <f aca="true" t="shared" si="0" ref="J18:K20">IF(C18&gt;=D18,0,C18-D18)</f>
        <v>0</v>
      </c>
      <c r="K18" s="87">
        <f t="shared" si="0"/>
        <v>0</v>
      </c>
      <c r="L18" s="87">
        <f aca="true" t="shared" si="1" ref="L18:M20">IF(D18&gt;=F18,0,D18-F18)</f>
        <v>0</v>
      </c>
      <c r="M18" s="87">
        <f t="shared" si="1"/>
        <v>0</v>
      </c>
      <c r="N18" s="87">
        <f>IF(F18&gt;=G18,0,F18-G18)</f>
        <v>0</v>
      </c>
      <c r="O18" s="214"/>
      <c r="P18" s="214"/>
      <c r="Q18" s="184"/>
    </row>
    <row r="19" spans="1:17" ht="14.25">
      <c r="A19" s="88" t="s">
        <v>15</v>
      </c>
      <c r="B19" s="160" t="s">
        <v>321</v>
      </c>
      <c r="C19" s="94"/>
      <c r="D19" s="94"/>
      <c r="E19" s="94"/>
      <c r="F19" s="94"/>
      <c r="G19" s="94"/>
      <c r="H19" s="223"/>
      <c r="I19" s="149">
        <v>1100</v>
      </c>
      <c r="J19" s="87">
        <f t="shared" si="0"/>
        <v>0</v>
      </c>
      <c r="K19" s="87">
        <f t="shared" si="0"/>
        <v>0</v>
      </c>
      <c r="L19" s="87">
        <f t="shared" si="1"/>
        <v>0</v>
      </c>
      <c r="M19" s="87">
        <f t="shared" si="1"/>
        <v>0</v>
      </c>
      <c r="N19" s="87">
        <f>IF(F19&gt;=G19,0,F19-G19)</f>
        <v>0</v>
      </c>
      <c r="O19" s="214"/>
      <c r="P19" s="214"/>
      <c r="Q19" s="184"/>
    </row>
    <row r="20" spans="1:17" ht="51">
      <c r="A20" s="18" t="s">
        <v>154</v>
      </c>
      <c r="B20" s="160" t="s">
        <v>322</v>
      </c>
      <c r="C20" s="94"/>
      <c r="D20" s="94"/>
      <c r="E20" s="94"/>
      <c r="F20" s="94"/>
      <c r="G20" s="94"/>
      <c r="H20" s="223"/>
      <c r="I20" s="149">
        <v>1200</v>
      </c>
      <c r="J20" s="87">
        <f t="shared" si="0"/>
        <v>0</v>
      </c>
      <c r="K20" s="87">
        <f t="shared" si="0"/>
        <v>0</v>
      </c>
      <c r="L20" s="87">
        <f t="shared" si="1"/>
        <v>0</v>
      </c>
      <c r="M20" s="87">
        <f t="shared" si="1"/>
        <v>0</v>
      </c>
      <c r="N20" s="87">
        <f>IF(F20&gt;=G20,0,F20-G20)</f>
        <v>0</v>
      </c>
      <c r="O20" s="214"/>
      <c r="P20" s="214"/>
      <c r="Q20" s="184"/>
    </row>
    <row r="21" spans="1:17" ht="14.25">
      <c r="A21" s="88" t="s">
        <v>156</v>
      </c>
      <c r="B21" s="160" t="s">
        <v>323</v>
      </c>
      <c r="C21" s="94"/>
      <c r="D21" s="94"/>
      <c r="E21" s="95" t="s">
        <v>16</v>
      </c>
      <c r="F21" s="94"/>
      <c r="G21" s="46" t="s">
        <v>16</v>
      </c>
      <c r="H21" s="223"/>
      <c r="I21" s="149">
        <v>1300</v>
      </c>
      <c r="J21" s="87">
        <f>IF(C21&gt;=D21,0,C21-D21)</f>
        <v>0</v>
      </c>
      <c r="K21" s="89" t="s">
        <v>16</v>
      </c>
      <c r="L21" s="87">
        <f>IF(D21&gt;=F21,0,D21-F21)</f>
        <v>0</v>
      </c>
      <c r="M21" s="89" t="s">
        <v>16</v>
      </c>
      <c r="N21" s="89" t="s">
        <v>16</v>
      </c>
      <c r="O21" s="214"/>
      <c r="P21" s="214"/>
      <c r="Q21" s="184"/>
    </row>
    <row r="22" spans="1:17" ht="14.25">
      <c r="A22" s="70"/>
      <c r="B22" s="71"/>
      <c r="C22" s="65"/>
      <c r="D22" s="65"/>
      <c r="E22" s="65"/>
      <c r="F22" s="65"/>
      <c r="G22" s="65"/>
      <c r="H22" s="214"/>
      <c r="I22" s="184"/>
      <c r="J22" s="184"/>
      <c r="K22" s="52"/>
      <c r="L22" s="54"/>
      <c r="M22" s="52"/>
      <c r="N22" s="52"/>
      <c r="O22" s="214"/>
      <c r="P22" s="214"/>
      <c r="Q22" s="184"/>
    </row>
    <row r="23" spans="1:17" ht="15">
      <c r="A23" s="263" t="s">
        <v>157</v>
      </c>
      <c r="B23" s="264"/>
      <c r="C23" s="264"/>
      <c r="D23" s="264"/>
      <c r="E23" s="231"/>
      <c r="F23" s="231"/>
      <c r="G23" s="231"/>
      <c r="H23" s="184"/>
      <c r="I23" s="184"/>
      <c r="J23" s="184"/>
      <c r="K23" s="52"/>
      <c r="L23" s="54"/>
      <c r="M23" s="52"/>
      <c r="N23" s="52"/>
      <c r="O23" s="214"/>
      <c r="P23" s="214"/>
      <c r="Q23" s="184"/>
    </row>
    <row r="24" spans="1:17" ht="48" customHeight="1">
      <c r="A24" s="265" t="s">
        <v>2</v>
      </c>
      <c r="B24" s="266" t="s">
        <v>3</v>
      </c>
      <c r="C24" s="265" t="s">
        <v>163</v>
      </c>
      <c r="D24" s="267"/>
      <c r="E24" s="184"/>
      <c r="F24" s="72"/>
      <c r="G24" s="53"/>
      <c r="H24" s="73"/>
      <c r="I24" s="184"/>
      <c r="J24" s="230">
        <f>COUNTIF(J28:J32,"&lt;&gt;0")-COUNTIF(J28:J32,"x")-COUNTIF(J28:J32,"х")</f>
        <v>0</v>
      </c>
      <c r="K24" s="52"/>
      <c r="L24" s="214"/>
      <c r="M24" s="214"/>
      <c r="N24" s="184"/>
      <c r="O24" s="184"/>
      <c r="P24" s="184"/>
      <c r="Q24" s="184"/>
    </row>
    <row r="25" spans="1:17" ht="15.75" customHeight="1">
      <c r="A25" s="265"/>
      <c r="B25" s="266"/>
      <c r="C25" s="265" t="s">
        <v>7</v>
      </c>
      <c r="D25" s="265"/>
      <c r="E25" s="184"/>
      <c r="F25" s="72"/>
      <c r="G25" s="53"/>
      <c r="H25" s="52"/>
      <c r="I25" s="259" t="s">
        <v>365</v>
      </c>
      <c r="J25" s="259"/>
      <c r="K25" s="52"/>
      <c r="L25" s="214"/>
      <c r="M25" s="214"/>
      <c r="N25" s="184"/>
      <c r="O25" s="184"/>
      <c r="P25" s="184"/>
      <c r="Q25" s="184"/>
    </row>
    <row r="26" spans="1:17" ht="14.25">
      <c r="A26" s="265"/>
      <c r="B26" s="266"/>
      <c r="C26" s="90" t="s">
        <v>5</v>
      </c>
      <c r="D26" s="74" t="s">
        <v>6</v>
      </c>
      <c r="E26" s="184"/>
      <c r="F26" s="72"/>
      <c r="G26" s="53"/>
      <c r="H26" s="52"/>
      <c r="I26" s="259"/>
      <c r="J26" s="259"/>
      <c r="K26" s="52"/>
      <c r="L26" s="214"/>
      <c r="M26" s="214"/>
      <c r="N26" s="184"/>
      <c r="O26" s="184"/>
      <c r="P26" s="184"/>
      <c r="Q26" s="184"/>
    </row>
    <row r="27" spans="1:17" ht="14.25">
      <c r="A27" s="74" t="s">
        <v>9</v>
      </c>
      <c r="B27" s="91" t="s">
        <v>10</v>
      </c>
      <c r="C27" s="92">
        <v>1</v>
      </c>
      <c r="D27" s="92">
        <v>2</v>
      </c>
      <c r="E27" s="184"/>
      <c r="F27" s="184"/>
      <c r="G27" s="184"/>
      <c r="H27" s="52"/>
      <c r="I27" s="2" t="s">
        <v>11</v>
      </c>
      <c r="J27" s="48" t="s">
        <v>12</v>
      </c>
      <c r="K27" s="52"/>
      <c r="L27" s="214"/>
      <c r="M27" s="214"/>
      <c r="N27" s="184"/>
      <c r="O27" s="184"/>
      <c r="P27" s="184"/>
      <c r="Q27" s="184"/>
    </row>
    <row r="28" spans="1:17" ht="14.25">
      <c r="A28" s="79" t="s">
        <v>26</v>
      </c>
      <c r="B28" s="80" t="s">
        <v>158</v>
      </c>
      <c r="C28" s="93">
        <f>SUM(C29:C32)</f>
        <v>0</v>
      </c>
      <c r="D28" s="93">
        <f>SUM(D29:D32)</f>
        <v>0</v>
      </c>
      <c r="E28" s="184"/>
      <c r="F28" s="184"/>
      <c r="G28" s="184"/>
      <c r="H28" s="52"/>
      <c r="I28" s="150">
        <v>1400</v>
      </c>
      <c r="J28" s="66">
        <f>IF(C28&gt;=D28,0,C28-D28)</f>
        <v>0</v>
      </c>
      <c r="K28" s="52"/>
      <c r="L28" s="214"/>
      <c r="M28" s="214"/>
      <c r="N28" s="184"/>
      <c r="O28" s="184"/>
      <c r="P28" s="184"/>
      <c r="Q28" s="184"/>
    </row>
    <row r="29" spans="1:17" ht="14.25">
      <c r="A29" s="18" t="s">
        <v>15</v>
      </c>
      <c r="B29" s="91" t="s">
        <v>159</v>
      </c>
      <c r="C29" s="40"/>
      <c r="D29" s="40"/>
      <c r="E29" s="184"/>
      <c r="F29" s="184"/>
      <c r="G29" s="184"/>
      <c r="H29" s="214"/>
      <c r="I29" s="150">
        <v>1410</v>
      </c>
      <c r="J29" s="66">
        <f>IF(C29&gt;=D29,0,C29-D29)</f>
        <v>0</v>
      </c>
      <c r="K29" s="214"/>
      <c r="L29" s="214"/>
      <c r="M29" s="214"/>
      <c r="N29" s="184"/>
      <c r="O29" s="184"/>
      <c r="P29" s="184"/>
      <c r="Q29" s="184"/>
    </row>
    <row r="30" spans="1:17" ht="51">
      <c r="A30" s="18" t="s">
        <v>154</v>
      </c>
      <c r="B30" s="91" t="s">
        <v>160</v>
      </c>
      <c r="C30" s="40"/>
      <c r="D30" s="40"/>
      <c r="E30" s="184"/>
      <c r="F30" s="184"/>
      <c r="G30" s="184"/>
      <c r="H30" s="214"/>
      <c r="I30" s="150">
        <v>1420</v>
      </c>
      <c r="J30" s="66">
        <f>IF(C30&gt;=D30,0,C30-D30)</f>
        <v>0</v>
      </c>
      <c r="K30" s="214"/>
      <c r="L30" s="214"/>
      <c r="M30" s="214"/>
      <c r="N30" s="184"/>
      <c r="O30" s="184"/>
      <c r="P30" s="184"/>
      <c r="Q30" s="184"/>
    </row>
    <row r="31" spans="1:17" ht="409.5">
      <c r="A31" s="18" t="s">
        <v>156</v>
      </c>
      <c r="B31" s="91" t="s">
        <v>161</v>
      </c>
      <c r="C31" s="40"/>
      <c r="D31" s="40"/>
      <c r="E31" s="184"/>
      <c r="F31" s="184"/>
      <c r="G31" s="184"/>
      <c r="H31" s="214"/>
      <c r="I31" s="150">
        <v>1430</v>
      </c>
      <c r="J31" s="66">
        <f>IF(C31&gt;=D31,0,C31-D31)</f>
        <v>0</v>
      </c>
      <c r="K31" s="214"/>
      <c r="L31" s="214"/>
      <c r="M31" s="214"/>
      <c r="N31" s="184"/>
      <c r="O31" s="184"/>
      <c r="P31" s="184"/>
      <c r="Q31" s="184"/>
    </row>
    <row r="32" spans="1:17" ht="409.5">
      <c r="A32" s="18" t="s">
        <v>212</v>
      </c>
      <c r="B32" s="91" t="s">
        <v>162</v>
      </c>
      <c r="C32" s="40"/>
      <c r="D32" s="40"/>
      <c r="E32" s="184"/>
      <c r="F32" s="184"/>
      <c r="G32" s="184"/>
      <c r="H32" s="214"/>
      <c r="I32" s="150">
        <v>1440</v>
      </c>
      <c r="J32" s="66">
        <f>IF(C32&gt;=D32,0,C32-D32)</f>
        <v>0</v>
      </c>
      <c r="K32" s="214"/>
      <c r="L32" s="214"/>
      <c r="M32" s="214"/>
      <c r="N32" s="184"/>
      <c r="O32" s="184"/>
      <c r="P32" s="184"/>
      <c r="Q32" s="184"/>
    </row>
    <row r="33" spans="1:17" ht="409.5">
      <c r="A33" s="220"/>
      <c r="B33" s="220"/>
      <c r="C33" s="220"/>
      <c r="D33" s="220"/>
      <c r="E33" s="185"/>
      <c r="F33" s="232"/>
      <c r="G33" s="232"/>
      <c r="H33" s="214"/>
      <c r="I33" s="214"/>
      <c r="J33" s="214"/>
      <c r="K33" s="214"/>
      <c r="L33" s="214"/>
      <c r="M33" s="214"/>
      <c r="N33" s="214"/>
      <c r="O33" s="214"/>
      <c r="P33" s="214"/>
      <c r="Q33" s="184"/>
    </row>
  </sheetData>
  <sheetProtection sheet="1" objects="1" scenarios="1"/>
  <mergeCells count="27">
    <mergeCell ref="I25:J26"/>
    <mergeCell ref="I16:N16"/>
    <mergeCell ref="A23:D23"/>
    <mergeCell ref="A24:A26"/>
    <mergeCell ref="B24:B26"/>
    <mergeCell ref="C24:D24"/>
    <mergeCell ref="C25:D25"/>
    <mergeCell ref="A14:A16"/>
    <mergeCell ref="B14:B16"/>
    <mergeCell ref="C14:C16"/>
    <mergeCell ref="D14:G14"/>
    <mergeCell ref="D15:E15"/>
    <mergeCell ref="F15:G15"/>
    <mergeCell ref="B11:C11"/>
    <mergeCell ref="A12:E12"/>
    <mergeCell ref="A8:G8"/>
    <mergeCell ref="A9:G9"/>
    <mergeCell ref="A13:G13"/>
    <mergeCell ref="A6:G6"/>
    <mergeCell ref="A7:G7"/>
    <mergeCell ref="A10:G10"/>
    <mergeCell ref="A2:E2"/>
    <mergeCell ref="F2:G2"/>
    <mergeCell ref="A3:E3"/>
    <mergeCell ref="F3:G3"/>
    <mergeCell ref="A4:E4"/>
    <mergeCell ref="F4:G4"/>
  </mergeCells>
  <conditionalFormatting sqref="A6:G6 A8:G8 B11:D11">
    <cfRule type="containsBlanks" priority="1" dxfId="0" stopIfTrue="1">
      <formula>LEN(TRIM(A6))=0</formula>
    </cfRule>
  </conditionalFormatting>
  <dataValidations count="5">
    <dataValidation allowBlank="1" prompt="Выберите наименование организации" errorTitle="ОШИБКА!" error="Воспользуйтесь выпадающим списком" sqref="A6:G6"/>
    <dataValidation allowBlank="1" prompt="Выберите или введите наименование лесничества" sqref="H9 A8:G8"/>
    <dataValidation type="list" allowBlank="1" showInputMessage="1" showErrorMessage="1" prompt="выберите год" errorTitle="ОШИБКА!" error="Воспользуйтесь выпадающим списком" sqref="D11">
      <formula1>"2022,2023,2024"</formula1>
    </dataValidation>
    <dataValidation type="whole" operator="greaterThanOrEqual" allowBlank="1" showErrorMessage="1" errorTitle="ОШИБКА!" error="Введите целое число" sqref="C19:G19 C31:C32 C20:D21 F20:F21 C29:D30 E20 G20">
      <formula1>0</formula1>
    </dataValidation>
    <dataValidation type="list" allowBlank="1" showInputMessage="1" showErrorMessage="1" prompt="выберите период" errorTitle="ОШИБКА!" error="Воспользуйтесь выпадающим списком" sqref="B11:C11">
      <formula1>"июнь,декабрь"</formula1>
    </dataValidation>
  </dataValidations>
  <printOptions horizontalCentered="1"/>
  <pageMargins left="0.3937007874015748" right="0.3937007874015748" top="0.2362204724409449" bottom="0.35433070866141736" header="0.15748031496062992" footer="0.15748031496062992"/>
  <pageSetup horizontalDpi="600" verticalDpi="600" orientation="landscape" paperSize="9" scale="87" r:id="rId3"/>
  <headerFooter>
    <oddFooter>&amp;C&amp;P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R115"/>
  <sheetViews>
    <sheetView showZeros="0" zoomScalePageLayoutView="0" workbookViewId="0" topLeftCell="A1">
      <selection activeCell="J6" sqref="J6"/>
    </sheetView>
  </sheetViews>
  <sheetFormatPr defaultColWidth="9.140625" defaultRowHeight="15"/>
  <cols>
    <col min="1" max="1" width="56.00390625" style="107" customWidth="1"/>
    <col min="2" max="2" width="6.8515625" style="108" customWidth="1"/>
    <col min="3" max="3" width="9.140625" style="108" customWidth="1"/>
    <col min="4" max="4" width="13.8515625" style="108" customWidth="1"/>
    <col min="5" max="5" width="9.140625" style="167" customWidth="1"/>
    <col min="6" max="6" width="19.7109375" style="60" customWidth="1"/>
    <col min="7" max="7" width="18.57421875" style="170" customWidth="1"/>
    <col min="8" max="16384" width="9.140625" style="167" customWidth="1"/>
  </cols>
  <sheetData>
    <row r="1" spans="1:7" s="165" customFormat="1" ht="14.25">
      <c r="A1" s="175" t="s">
        <v>144</v>
      </c>
      <c r="B1" s="176" t="s">
        <v>142</v>
      </c>
      <c r="C1" s="96">
        <f>'8-ОИП Раздел 1'!C1</f>
      </c>
      <c r="D1" s="96">
        <f>'8-ОИП Раздел 1'!D1</f>
      </c>
      <c r="F1" s="108"/>
      <c r="G1" s="168"/>
    </row>
    <row r="2" spans="1:12" ht="33" customHeight="1">
      <c r="A2" s="263" t="s">
        <v>164</v>
      </c>
      <c r="B2" s="264"/>
      <c r="C2" s="264"/>
      <c r="D2" s="264"/>
      <c r="E2" s="166"/>
      <c r="F2" s="169"/>
      <c r="H2" s="166"/>
      <c r="I2" s="55"/>
      <c r="J2" s="55"/>
      <c r="K2" s="55"/>
      <c r="L2" s="55"/>
    </row>
    <row r="3" spans="1:4" ht="25.5">
      <c r="A3" s="98" t="s">
        <v>17</v>
      </c>
      <c r="B3" s="98" t="s">
        <v>165</v>
      </c>
      <c r="C3" s="98" t="s">
        <v>18</v>
      </c>
      <c r="D3" s="98" t="s">
        <v>19</v>
      </c>
    </row>
    <row r="4" spans="1:4" ht="14.25">
      <c r="A4" s="98" t="s">
        <v>9</v>
      </c>
      <c r="B4" s="98" t="s">
        <v>10</v>
      </c>
      <c r="C4" s="98">
        <v>1</v>
      </c>
      <c r="D4" s="98">
        <v>2</v>
      </c>
    </row>
    <row r="5" spans="1:7" ht="38.25">
      <c r="A5" s="173" t="s">
        <v>166</v>
      </c>
      <c r="B5" s="98" t="s">
        <v>23</v>
      </c>
      <c r="C5" s="98">
        <v>2000</v>
      </c>
      <c r="D5" s="67">
        <f>SUM(D6:D7)</f>
        <v>0</v>
      </c>
      <c r="G5" s="171">
        <f>COUNTIF(G8:G9,"&lt;&gt;0")-COUNTIF(G8:G9,"x")-COUNTIF(G8:G9,"х")</f>
        <v>0</v>
      </c>
    </row>
    <row r="6" spans="1:7" ht="31.5" customHeight="1">
      <c r="A6" s="174" t="s">
        <v>368</v>
      </c>
      <c r="B6" s="98" t="s">
        <v>23</v>
      </c>
      <c r="C6" s="98">
        <v>2010</v>
      </c>
      <c r="D6" s="111"/>
      <c r="F6" s="271" t="s">
        <v>324</v>
      </c>
      <c r="G6" s="272"/>
    </row>
    <row r="7" spans="1:7" ht="14.25">
      <c r="A7" s="174" t="s">
        <v>369</v>
      </c>
      <c r="B7" s="98" t="s">
        <v>23</v>
      </c>
      <c r="C7" s="98">
        <v>2020</v>
      </c>
      <c r="D7" s="111"/>
      <c r="F7" s="84" t="s">
        <v>11</v>
      </c>
      <c r="G7" s="84" t="s">
        <v>40</v>
      </c>
    </row>
    <row r="8" spans="1:7" ht="24" customHeight="1">
      <c r="A8" s="173" t="s">
        <v>370</v>
      </c>
      <c r="B8" s="98" t="s">
        <v>23</v>
      </c>
      <c r="C8" s="98">
        <v>2030</v>
      </c>
      <c r="D8" s="111"/>
      <c r="F8" s="235" t="s">
        <v>255</v>
      </c>
      <c r="G8" s="87">
        <f>IF(D5&gt;=D8+D9,0,"ошибка")</f>
        <v>0</v>
      </c>
    </row>
    <row r="9" spans="1:7" ht="14.25">
      <c r="A9" s="174" t="s">
        <v>371</v>
      </c>
      <c r="B9" s="98" t="s">
        <v>23</v>
      </c>
      <c r="C9" s="98">
        <v>2040</v>
      </c>
      <c r="D9" s="111"/>
      <c r="F9" s="235" t="s">
        <v>257</v>
      </c>
      <c r="G9" s="87">
        <f>IF(D5=D11+D12+D13,0,"ошибка")</f>
        <v>0</v>
      </c>
    </row>
    <row r="10" spans="1:4" ht="51">
      <c r="A10" s="173" t="s">
        <v>167</v>
      </c>
      <c r="B10" s="98" t="s">
        <v>23</v>
      </c>
      <c r="C10" s="98">
        <v>2100</v>
      </c>
      <c r="D10" s="68">
        <f>SUM(D11:D13)</f>
        <v>0</v>
      </c>
    </row>
    <row r="11" spans="1:4" ht="14.25">
      <c r="A11" s="100" t="s">
        <v>168</v>
      </c>
      <c r="B11" s="98" t="s">
        <v>23</v>
      </c>
      <c r="C11" s="98">
        <v>2110</v>
      </c>
      <c r="D11" s="111"/>
    </row>
    <row r="12" spans="1:4" ht="14.25">
      <c r="A12" s="100" t="s">
        <v>169</v>
      </c>
      <c r="B12" s="98" t="s">
        <v>23</v>
      </c>
      <c r="C12" s="98">
        <v>2120</v>
      </c>
      <c r="D12" s="111"/>
    </row>
    <row r="13" spans="1:4" ht="14.25">
      <c r="A13" s="100" t="s">
        <v>170</v>
      </c>
      <c r="B13" s="98" t="s">
        <v>23</v>
      </c>
      <c r="C13" s="98">
        <v>2130</v>
      </c>
      <c r="D13" s="111"/>
    </row>
    <row r="14" spans="1:4" ht="38.25">
      <c r="A14" s="173" t="s">
        <v>171</v>
      </c>
      <c r="B14" s="98" t="s">
        <v>23</v>
      </c>
      <c r="C14" s="98">
        <v>2200</v>
      </c>
      <c r="D14" s="111"/>
    </row>
    <row r="15" spans="1:4" ht="14.25">
      <c r="A15" s="177" t="s">
        <v>172</v>
      </c>
      <c r="B15" s="98" t="s">
        <v>34</v>
      </c>
      <c r="C15" s="98" t="s">
        <v>34</v>
      </c>
      <c r="D15" s="98" t="s">
        <v>34</v>
      </c>
    </row>
    <row r="16" spans="1:4" ht="14.25">
      <c r="A16" s="100" t="s">
        <v>173</v>
      </c>
      <c r="B16" s="98" t="s">
        <v>23</v>
      </c>
      <c r="C16" s="98">
        <v>2310</v>
      </c>
      <c r="D16" s="111"/>
    </row>
    <row r="17" spans="1:4" ht="14.25">
      <c r="A17" s="100" t="s">
        <v>213</v>
      </c>
      <c r="B17" s="98" t="s">
        <v>23</v>
      </c>
      <c r="C17" s="98">
        <v>2320</v>
      </c>
      <c r="D17" s="111"/>
    </row>
    <row r="18" spans="1:18" ht="14.25">
      <c r="A18" s="100" t="s">
        <v>214</v>
      </c>
      <c r="B18" s="98" t="s">
        <v>23</v>
      </c>
      <c r="C18" s="98">
        <v>2330</v>
      </c>
      <c r="D18" s="111"/>
      <c r="R18" s="165"/>
    </row>
    <row r="19" spans="1:4" ht="25.5">
      <c r="A19" s="100" t="s">
        <v>215</v>
      </c>
      <c r="B19" s="98" t="s">
        <v>23</v>
      </c>
      <c r="C19" s="98">
        <v>2331</v>
      </c>
      <c r="D19" s="111"/>
    </row>
    <row r="20" spans="1:4" ht="51">
      <c r="A20" s="100" t="s">
        <v>216</v>
      </c>
      <c r="B20" s="98" t="s">
        <v>23</v>
      </c>
      <c r="C20" s="98">
        <v>2332</v>
      </c>
      <c r="D20" s="111"/>
    </row>
    <row r="21" spans="1:4" ht="14.25">
      <c r="A21" s="100" t="s">
        <v>174</v>
      </c>
      <c r="B21" s="98" t="s">
        <v>23</v>
      </c>
      <c r="C21" s="98">
        <v>2340</v>
      </c>
      <c r="D21" s="111"/>
    </row>
    <row r="22" spans="1:4" ht="14.25">
      <c r="A22" s="100" t="s">
        <v>175</v>
      </c>
      <c r="B22" s="98" t="s">
        <v>23</v>
      </c>
      <c r="C22" s="98">
        <v>2350</v>
      </c>
      <c r="D22" s="111"/>
    </row>
    <row r="23" spans="1:4" ht="38.25">
      <c r="A23" s="100" t="s">
        <v>217</v>
      </c>
      <c r="B23" s="98" t="s">
        <v>23</v>
      </c>
      <c r="C23" s="98">
        <v>2351</v>
      </c>
      <c r="D23" s="111"/>
    </row>
    <row r="24" spans="1:4" ht="14.25">
      <c r="A24" s="177" t="s">
        <v>176</v>
      </c>
      <c r="B24" s="98" t="s">
        <v>34</v>
      </c>
      <c r="C24" s="98" t="s">
        <v>34</v>
      </c>
      <c r="D24" s="98" t="s">
        <v>34</v>
      </c>
    </row>
    <row r="25" spans="1:4" ht="14.25">
      <c r="A25" s="101" t="s">
        <v>177</v>
      </c>
      <c r="B25" s="98" t="s">
        <v>23</v>
      </c>
      <c r="C25" s="98">
        <v>2400</v>
      </c>
      <c r="D25" s="111"/>
    </row>
    <row r="26" spans="1:4" ht="38.25">
      <c r="A26" s="174" t="s">
        <v>372</v>
      </c>
      <c r="B26" s="98" t="s">
        <v>23</v>
      </c>
      <c r="C26" s="98">
        <v>2410</v>
      </c>
      <c r="D26" s="111"/>
    </row>
    <row r="27" spans="1:4" ht="14.25">
      <c r="A27" s="100" t="s">
        <v>178</v>
      </c>
      <c r="B27" s="98" t="s">
        <v>23</v>
      </c>
      <c r="C27" s="98">
        <v>2420</v>
      </c>
      <c r="D27" s="111"/>
    </row>
    <row r="28" spans="1:4" ht="14.25">
      <c r="A28" s="100" t="s">
        <v>218</v>
      </c>
      <c r="B28" s="98" t="s">
        <v>23</v>
      </c>
      <c r="C28" s="98">
        <v>2430</v>
      </c>
      <c r="D28" s="111"/>
    </row>
    <row r="29" spans="1:4" ht="14.25">
      <c r="A29" s="100" t="s">
        <v>219</v>
      </c>
      <c r="B29" s="98" t="s">
        <v>23</v>
      </c>
      <c r="C29" s="98">
        <v>2440</v>
      </c>
      <c r="D29" s="111"/>
    </row>
    <row r="30" spans="1:4" ht="25.5">
      <c r="A30" s="177" t="s">
        <v>179</v>
      </c>
      <c r="B30" s="98" t="s">
        <v>34</v>
      </c>
      <c r="C30" s="98" t="s">
        <v>34</v>
      </c>
      <c r="D30" s="98" t="s">
        <v>34</v>
      </c>
    </row>
    <row r="31" spans="1:4" ht="14.25">
      <c r="A31" s="101" t="s">
        <v>180</v>
      </c>
      <c r="B31" s="98" t="s">
        <v>23</v>
      </c>
      <c r="C31" s="98">
        <v>2450</v>
      </c>
      <c r="D31" s="111"/>
    </row>
    <row r="32" spans="1:4" ht="25.5">
      <c r="A32" s="102" t="s">
        <v>185</v>
      </c>
      <c r="B32" s="98" t="s">
        <v>23</v>
      </c>
      <c r="C32" s="98">
        <v>2451</v>
      </c>
      <c r="D32" s="111"/>
    </row>
    <row r="33" spans="1:4" ht="25.5">
      <c r="A33" s="102" t="s">
        <v>186</v>
      </c>
      <c r="B33" s="98" t="s">
        <v>23</v>
      </c>
      <c r="C33" s="98">
        <v>2452</v>
      </c>
      <c r="D33" s="111"/>
    </row>
    <row r="34" spans="1:4" ht="38.25">
      <c r="A34" s="102" t="s">
        <v>187</v>
      </c>
      <c r="B34" s="98" t="s">
        <v>23</v>
      </c>
      <c r="C34" s="98">
        <v>2453</v>
      </c>
      <c r="D34" s="111"/>
    </row>
    <row r="35" spans="1:4" ht="25.5">
      <c r="A35" s="102" t="s">
        <v>183</v>
      </c>
      <c r="B35" s="98" t="s">
        <v>23</v>
      </c>
      <c r="C35" s="98">
        <v>2454</v>
      </c>
      <c r="D35" s="111"/>
    </row>
    <row r="36" spans="1:4" ht="14.25">
      <c r="A36" s="101" t="s">
        <v>181</v>
      </c>
      <c r="B36" s="98" t="s">
        <v>23</v>
      </c>
      <c r="C36" s="98">
        <v>2460</v>
      </c>
      <c r="D36" s="111"/>
    </row>
    <row r="37" spans="1:4" ht="25.5">
      <c r="A37" s="102" t="s">
        <v>185</v>
      </c>
      <c r="B37" s="98" t="s">
        <v>23</v>
      </c>
      <c r="C37" s="98">
        <v>2461</v>
      </c>
      <c r="D37" s="111"/>
    </row>
    <row r="38" spans="1:4" ht="25.5">
      <c r="A38" s="102" t="s">
        <v>186</v>
      </c>
      <c r="B38" s="98" t="s">
        <v>23</v>
      </c>
      <c r="C38" s="98">
        <v>2462</v>
      </c>
      <c r="D38" s="111"/>
    </row>
    <row r="39" spans="1:4" ht="38.25">
      <c r="A39" s="102" t="s">
        <v>220</v>
      </c>
      <c r="B39" s="98" t="s">
        <v>23</v>
      </c>
      <c r="C39" s="98">
        <v>2463</v>
      </c>
      <c r="D39" s="111"/>
    </row>
    <row r="40" spans="1:4" ht="25.5">
      <c r="A40" s="102" t="s">
        <v>183</v>
      </c>
      <c r="B40" s="98" t="s">
        <v>23</v>
      </c>
      <c r="C40" s="98">
        <v>2464</v>
      </c>
      <c r="D40" s="111"/>
    </row>
    <row r="41" spans="1:4" ht="14.25">
      <c r="A41" s="101" t="s">
        <v>182</v>
      </c>
      <c r="B41" s="98" t="s">
        <v>23</v>
      </c>
      <c r="C41" s="98">
        <v>2470</v>
      </c>
      <c r="D41" s="111"/>
    </row>
    <row r="42" spans="1:4" ht="25.5">
      <c r="A42" s="102" t="s">
        <v>185</v>
      </c>
      <c r="B42" s="98" t="s">
        <v>23</v>
      </c>
      <c r="C42" s="98">
        <v>2471</v>
      </c>
      <c r="D42" s="111"/>
    </row>
    <row r="43" spans="1:4" ht="25.5">
      <c r="A43" s="102" t="s">
        <v>186</v>
      </c>
      <c r="B43" s="98" t="s">
        <v>23</v>
      </c>
      <c r="C43" s="98">
        <v>2472</v>
      </c>
      <c r="D43" s="111"/>
    </row>
    <row r="44" spans="1:4" ht="38.25">
      <c r="A44" s="102" t="s">
        <v>220</v>
      </c>
      <c r="B44" s="98" t="s">
        <v>23</v>
      </c>
      <c r="C44" s="98">
        <v>2473</v>
      </c>
      <c r="D44" s="111"/>
    </row>
    <row r="45" spans="1:4" ht="25.5">
      <c r="A45" s="102" t="s">
        <v>183</v>
      </c>
      <c r="B45" s="98" t="s">
        <v>23</v>
      </c>
      <c r="C45" s="98">
        <v>2474</v>
      </c>
      <c r="D45" s="111"/>
    </row>
    <row r="46" spans="1:4" ht="14.25">
      <c r="A46" s="101" t="s">
        <v>184</v>
      </c>
      <c r="B46" s="98" t="s">
        <v>23</v>
      </c>
      <c r="C46" s="98">
        <v>2480</v>
      </c>
      <c r="D46" s="111"/>
    </row>
    <row r="47" spans="1:4" ht="25.5">
      <c r="A47" s="102" t="s">
        <v>185</v>
      </c>
      <c r="B47" s="98" t="s">
        <v>23</v>
      </c>
      <c r="C47" s="98">
        <v>2481</v>
      </c>
      <c r="D47" s="111"/>
    </row>
    <row r="48" spans="1:4" ht="25.5">
      <c r="A48" s="102" t="s">
        <v>186</v>
      </c>
      <c r="B48" s="98" t="s">
        <v>23</v>
      </c>
      <c r="C48" s="98">
        <v>2482</v>
      </c>
      <c r="D48" s="111"/>
    </row>
    <row r="49" spans="1:4" ht="38.25">
      <c r="A49" s="102" t="s">
        <v>187</v>
      </c>
      <c r="B49" s="98" t="s">
        <v>23</v>
      </c>
      <c r="C49" s="98">
        <v>2483</v>
      </c>
      <c r="D49" s="111"/>
    </row>
    <row r="50" spans="1:4" ht="25.5">
      <c r="A50" s="102" t="s">
        <v>183</v>
      </c>
      <c r="B50" s="98" t="s">
        <v>23</v>
      </c>
      <c r="C50" s="98">
        <v>2484</v>
      </c>
      <c r="D50" s="111"/>
    </row>
    <row r="51" spans="1:4" ht="25.5">
      <c r="A51" s="177" t="s">
        <v>188</v>
      </c>
      <c r="B51" s="98" t="s">
        <v>34</v>
      </c>
      <c r="C51" s="98" t="s">
        <v>34</v>
      </c>
      <c r="D51" s="98" t="s">
        <v>34</v>
      </c>
    </row>
    <row r="52" spans="1:4" ht="14.25">
      <c r="A52" s="101" t="s">
        <v>180</v>
      </c>
      <c r="B52" s="98" t="s">
        <v>23</v>
      </c>
      <c r="C52" s="98">
        <v>2510</v>
      </c>
      <c r="D52" s="111"/>
    </row>
    <row r="53" spans="1:4" ht="25.5">
      <c r="A53" s="102" t="s">
        <v>185</v>
      </c>
      <c r="B53" s="98" t="s">
        <v>23</v>
      </c>
      <c r="C53" s="98">
        <v>2511</v>
      </c>
      <c r="D53" s="111"/>
    </row>
    <row r="54" spans="1:4" ht="25.5">
      <c r="A54" s="102" t="s">
        <v>186</v>
      </c>
      <c r="B54" s="98" t="s">
        <v>23</v>
      </c>
      <c r="C54" s="98">
        <v>2512</v>
      </c>
      <c r="D54" s="111"/>
    </row>
    <row r="55" spans="1:4" ht="38.25">
      <c r="A55" s="102" t="s">
        <v>187</v>
      </c>
      <c r="B55" s="98" t="s">
        <v>23</v>
      </c>
      <c r="C55" s="98">
        <v>2513</v>
      </c>
      <c r="D55" s="111"/>
    </row>
    <row r="56" spans="1:4" ht="25.5">
      <c r="A56" s="102" t="s">
        <v>183</v>
      </c>
      <c r="B56" s="98" t="s">
        <v>23</v>
      </c>
      <c r="C56" s="98">
        <v>2514</v>
      </c>
      <c r="D56" s="111"/>
    </row>
    <row r="57" spans="1:4" ht="14.25">
      <c r="A57" s="101" t="s">
        <v>181</v>
      </c>
      <c r="B57" s="98" t="s">
        <v>23</v>
      </c>
      <c r="C57" s="98">
        <v>2520</v>
      </c>
      <c r="D57" s="111"/>
    </row>
    <row r="58" spans="1:4" ht="25.5">
      <c r="A58" s="102" t="s">
        <v>185</v>
      </c>
      <c r="B58" s="98" t="s">
        <v>23</v>
      </c>
      <c r="C58" s="98">
        <v>2521</v>
      </c>
      <c r="D58" s="111"/>
    </row>
    <row r="59" spans="1:4" ht="25.5">
      <c r="A59" s="102" t="s">
        <v>186</v>
      </c>
      <c r="B59" s="98" t="s">
        <v>23</v>
      </c>
      <c r="C59" s="98">
        <v>2522</v>
      </c>
      <c r="D59" s="111"/>
    </row>
    <row r="60" spans="1:4" ht="38.25">
      <c r="A60" s="102" t="s">
        <v>187</v>
      </c>
      <c r="B60" s="98" t="s">
        <v>23</v>
      </c>
      <c r="C60" s="98">
        <v>2523</v>
      </c>
      <c r="D60" s="111"/>
    </row>
    <row r="61" spans="1:4" ht="25.5">
      <c r="A61" s="102" t="s">
        <v>183</v>
      </c>
      <c r="B61" s="98" t="s">
        <v>23</v>
      </c>
      <c r="C61" s="98">
        <v>2524</v>
      </c>
      <c r="D61" s="111"/>
    </row>
    <row r="62" spans="1:4" ht="14.25">
      <c r="A62" s="101" t="s">
        <v>184</v>
      </c>
      <c r="B62" s="98" t="s">
        <v>23</v>
      </c>
      <c r="C62" s="98">
        <v>2530</v>
      </c>
      <c r="D62" s="111"/>
    </row>
    <row r="63" spans="1:4" ht="25.5">
      <c r="A63" s="102" t="s">
        <v>185</v>
      </c>
      <c r="B63" s="98" t="s">
        <v>23</v>
      </c>
      <c r="C63" s="98">
        <v>2531</v>
      </c>
      <c r="D63" s="111"/>
    </row>
    <row r="64" spans="1:4" ht="25.5">
      <c r="A64" s="102" t="s">
        <v>186</v>
      </c>
      <c r="B64" s="98" t="s">
        <v>23</v>
      </c>
      <c r="C64" s="98">
        <v>2532</v>
      </c>
      <c r="D64" s="111"/>
    </row>
    <row r="65" spans="1:4" ht="38.25">
      <c r="A65" s="102" t="s">
        <v>187</v>
      </c>
      <c r="B65" s="98" t="s">
        <v>23</v>
      </c>
      <c r="C65" s="98">
        <v>2533</v>
      </c>
      <c r="D65" s="111"/>
    </row>
    <row r="66" spans="1:4" ht="25.5">
      <c r="A66" s="102" t="s">
        <v>183</v>
      </c>
      <c r="B66" s="98" t="s">
        <v>23</v>
      </c>
      <c r="C66" s="98">
        <v>2534</v>
      </c>
      <c r="D66" s="111"/>
    </row>
    <row r="67" spans="1:4" ht="14.25">
      <c r="A67" s="101" t="s">
        <v>221</v>
      </c>
      <c r="B67" s="98" t="s">
        <v>23</v>
      </c>
      <c r="C67" s="98">
        <v>2540</v>
      </c>
      <c r="D67" s="111"/>
    </row>
    <row r="68" spans="1:4" ht="25.5">
      <c r="A68" s="102" t="s">
        <v>185</v>
      </c>
      <c r="B68" s="98" t="s">
        <v>23</v>
      </c>
      <c r="C68" s="98">
        <v>2541</v>
      </c>
      <c r="D68" s="111"/>
    </row>
    <row r="69" spans="1:4" ht="25.5">
      <c r="A69" s="102" t="s">
        <v>186</v>
      </c>
      <c r="B69" s="98" t="s">
        <v>23</v>
      </c>
      <c r="C69" s="98">
        <v>2542</v>
      </c>
      <c r="D69" s="111"/>
    </row>
    <row r="70" spans="1:4" ht="38.25">
      <c r="A70" s="102" t="s">
        <v>187</v>
      </c>
      <c r="B70" s="98" t="s">
        <v>23</v>
      </c>
      <c r="C70" s="98">
        <v>2543</v>
      </c>
      <c r="D70" s="111"/>
    </row>
    <row r="71" spans="1:4" ht="25.5">
      <c r="A71" s="102" t="s">
        <v>183</v>
      </c>
      <c r="B71" s="98" t="s">
        <v>23</v>
      </c>
      <c r="C71" s="98">
        <v>2544</v>
      </c>
      <c r="D71" s="111"/>
    </row>
    <row r="72" spans="1:4" ht="14.25">
      <c r="A72" s="101" t="s">
        <v>189</v>
      </c>
      <c r="B72" s="98" t="s">
        <v>23</v>
      </c>
      <c r="C72" s="98">
        <v>2550</v>
      </c>
      <c r="D72" s="111"/>
    </row>
    <row r="73" spans="1:4" ht="25.5">
      <c r="A73" s="102" t="s">
        <v>185</v>
      </c>
      <c r="B73" s="98" t="s">
        <v>23</v>
      </c>
      <c r="C73" s="98">
        <v>2551</v>
      </c>
      <c r="D73" s="111"/>
    </row>
    <row r="74" spans="1:4" ht="25.5">
      <c r="A74" s="102" t="s">
        <v>186</v>
      </c>
      <c r="B74" s="98" t="s">
        <v>23</v>
      </c>
      <c r="C74" s="98">
        <v>2552</v>
      </c>
      <c r="D74" s="111"/>
    </row>
    <row r="75" spans="1:4" ht="38.25">
      <c r="A75" s="102" t="s">
        <v>187</v>
      </c>
      <c r="B75" s="98" t="s">
        <v>23</v>
      </c>
      <c r="C75" s="98">
        <v>2553</v>
      </c>
      <c r="D75" s="111"/>
    </row>
    <row r="76" spans="1:4" ht="25.5">
      <c r="A76" s="102" t="s">
        <v>183</v>
      </c>
      <c r="B76" s="98" t="s">
        <v>23</v>
      </c>
      <c r="C76" s="98">
        <v>2554</v>
      </c>
      <c r="D76" s="111"/>
    </row>
    <row r="77" spans="1:4" ht="76.5">
      <c r="A77" s="101" t="s">
        <v>190</v>
      </c>
      <c r="B77" s="98" t="s">
        <v>23</v>
      </c>
      <c r="C77" s="98">
        <v>2600</v>
      </c>
      <c r="D77" s="111"/>
    </row>
    <row r="78" spans="1:4" ht="38.25">
      <c r="A78" s="101" t="s">
        <v>191</v>
      </c>
      <c r="B78" s="98" t="s">
        <v>23</v>
      </c>
      <c r="C78" s="98">
        <v>2610</v>
      </c>
      <c r="D78" s="111"/>
    </row>
    <row r="79" spans="1:4" ht="25.5">
      <c r="A79" s="101" t="s">
        <v>192</v>
      </c>
      <c r="B79" s="98" t="s">
        <v>65</v>
      </c>
      <c r="C79" s="98">
        <v>2611</v>
      </c>
      <c r="D79" s="112"/>
    </row>
    <row r="80" spans="1:4" ht="38.25">
      <c r="A80" s="101" t="s">
        <v>193</v>
      </c>
      <c r="B80" s="98" t="s">
        <v>23</v>
      </c>
      <c r="C80" s="98">
        <v>2620</v>
      </c>
      <c r="D80" s="111"/>
    </row>
    <row r="81" spans="1:4" ht="51">
      <c r="A81" s="101" t="s">
        <v>194</v>
      </c>
      <c r="B81" s="98" t="s">
        <v>23</v>
      </c>
      <c r="C81" s="98">
        <v>2621</v>
      </c>
      <c r="D81" s="111"/>
    </row>
    <row r="82" spans="1:4" ht="25.5">
      <c r="A82" s="177" t="s">
        <v>195</v>
      </c>
      <c r="B82" s="98" t="s">
        <v>34</v>
      </c>
      <c r="C82" s="98" t="s">
        <v>34</v>
      </c>
      <c r="D82" s="98" t="s">
        <v>34</v>
      </c>
    </row>
    <row r="83" spans="1:4" ht="38.25">
      <c r="A83" s="103" t="s">
        <v>196</v>
      </c>
      <c r="B83" s="98" t="s">
        <v>23</v>
      </c>
      <c r="C83" s="98">
        <v>2700</v>
      </c>
      <c r="D83" s="111"/>
    </row>
    <row r="84" spans="1:4" ht="14.25">
      <c r="A84" s="100" t="s">
        <v>222</v>
      </c>
      <c r="B84" s="98" t="s">
        <v>23</v>
      </c>
      <c r="C84" s="98">
        <v>2710</v>
      </c>
      <c r="D84" s="111"/>
    </row>
    <row r="85" spans="1:4" ht="14.25">
      <c r="A85" s="99" t="s">
        <v>197</v>
      </c>
      <c r="B85" s="98" t="s">
        <v>23</v>
      </c>
      <c r="C85" s="98">
        <v>2720</v>
      </c>
      <c r="D85" s="111"/>
    </row>
    <row r="86" spans="1:4" ht="25.5">
      <c r="A86" s="99" t="s">
        <v>373</v>
      </c>
      <c r="B86" s="98" t="s">
        <v>23</v>
      </c>
      <c r="C86" s="98">
        <v>2721</v>
      </c>
      <c r="D86" s="111"/>
    </row>
    <row r="87" spans="1:4" ht="25.5">
      <c r="A87" s="100" t="s">
        <v>198</v>
      </c>
      <c r="B87" s="98" t="s">
        <v>23</v>
      </c>
      <c r="C87" s="98">
        <v>2722</v>
      </c>
      <c r="D87" s="111"/>
    </row>
    <row r="88" spans="1:4" ht="38.25">
      <c r="A88" s="100" t="s">
        <v>199</v>
      </c>
      <c r="B88" s="98" t="s">
        <v>23</v>
      </c>
      <c r="C88" s="98">
        <v>2723</v>
      </c>
      <c r="D88" s="111"/>
    </row>
    <row r="89" spans="1:4" ht="55.5" customHeight="1">
      <c r="A89" s="100" t="s">
        <v>200</v>
      </c>
      <c r="B89" s="98" t="s">
        <v>23</v>
      </c>
      <c r="C89" s="98">
        <v>2724</v>
      </c>
      <c r="D89" s="111"/>
    </row>
    <row r="90" spans="1:4" ht="38.25">
      <c r="A90" s="101" t="s">
        <v>201</v>
      </c>
      <c r="B90" s="98" t="s">
        <v>23</v>
      </c>
      <c r="C90" s="98">
        <v>2725</v>
      </c>
      <c r="D90" s="111"/>
    </row>
    <row r="91" spans="1:4" ht="51">
      <c r="A91" s="101" t="s">
        <v>374</v>
      </c>
      <c r="B91" s="98" t="s">
        <v>23</v>
      </c>
      <c r="C91" s="98">
        <v>2730</v>
      </c>
      <c r="D91" s="111"/>
    </row>
    <row r="92" spans="1:4" ht="66" customHeight="1">
      <c r="A92" s="101" t="s">
        <v>202</v>
      </c>
      <c r="B92" s="98" t="s">
        <v>23</v>
      </c>
      <c r="C92" s="98">
        <v>2731</v>
      </c>
      <c r="D92" s="111"/>
    </row>
    <row r="93" spans="1:4" ht="63.75">
      <c r="A93" s="101" t="s">
        <v>203</v>
      </c>
      <c r="B93" s="98" t="s">
        <v>23</v>
      </c>
      <c r="C93" s="98">
        <v>2740</v>
      </c>
      <c r="D93" s="111"/>
    </row>
    <row r="94" spans="1:4" ht="63.75">
      <c r="A94" s="101" t="s">
        <v>204</v>
      </c>
      <c r="B94" s="98" t="s">
        <v>23</v>
      </c>
      <c r="C94" s="98">
        <v>2750</v>
      </c>
      <c r="D94" s="111"/>
    </row>
    <row r="95" spans="1:4" ht="51.75" customHeight="1">
      <c r="A95" s="101" t="s">
        <v>205</v>
      </c>
      <c r="B95" s="98" t="s">
        <v>23</v>
      </c>
      <c r="C95" s="98">
        <v>2760</v>
      </c>
      <c r="D95" s="111"/>
    </row>
    <row r="96" spans="1:4" ht="51">
      <c r="A96" s="101" t="s">
        <v>206</v>
      </c>
      <c r="B96" s="98" t="s">
        <v>23</v>
      </c>
      <c r="C96" s="98">
        <v>2770</v>
      </c>
      <c r="D96" s="111"/>
    </row>
    <row r="97" spans="1:4" ht="14.25">
      <c r="A97" s="162" t="s">
        <v>24</v>
      </c>
      <c r="B97" s="164" t="s">
        <v>23</v>
      </c>
      <c r="C97" s="106">
        <v>2780</v>
      </c>
      <c r="D97" s="113"/>
    </row>
    <row r="98" spans="1:6" ht="25.5">
      <c r="A98" s="162" t="s">
        <v>223</v>
      </c>
      <c r="B98" s="164" t="s">
        <v>23</v>
      </c>
      <c r="C98" s="164">
        <v>2781</v>
      </c>
      <c r="D98" s="113"/>
      <c r="F98" s="172"/>
    </row>
    <row r="99" spans="1:6" ht="14.25">
      <c r="A99" s="163" t="s">
        <v>224</v>
      </c>
      <c r="B99" s="164" t="s">
        <v>23</v>
      </c>
      <c r="C99" s="164">
        <v>2782</v>
      </c>
      <c r="D99" s="113"/>
      <c r="F99" s="172"/>
    </row>
    <row r="100" spans="1:6" ht="14.25">
      <c r="A100" s="163" t="s">
        <v>366</v>
      </c>
      <c r="B100" s="164" t="s">
        <v>23</v>
      </c>
      <c r="C100" s="164">
        <v>2783</v>
      </c>
      <c r="D100" s="113"/>
      <c r="F100" s="172"/>
    </row>
    <row r="101" spans="1:6" ht="14.25">
      <c r="A101" s="109" t="s">
        <v>367</v>
      </c>
      <c r="B101" s="164" t="s">
        <v>23</v>
      </c>
      <c r="C101" s="164">
        <v>2784</v>
      </c>
      <c r="D101" s="113"/>
      <c r="F101" s="172"/>
    </row>
    <row r="102" spans="1:14" ht="38.25">
      <c r="A102" s="178" t="s">
        <v>325</v>
      </c>
      <c r="B102" s="164" t="s">
        <v>23</v>
      </c>
      <c r="C102" s="164">
        <v>2790</v>
      </c>
      <c r="D102" s="113"/>
      <c r="F102" s="172"/>
      <c r="H102" s="166"/>
      <c r="I102" s="166"/>
      <c r="J102" s="166"/>
      <c r="K102" s="166"/>
      <c r="L102" s="166"/>
      <c r="M102" s="166"/>
      <c r="N102" s="166"/>
    </row>
    <row r="103" spans="1:6" ht="63.75">
      <c r="A103" s="162" t="s">
        <v>327</v>
      </c>
      <c r="B103" s="164" t="s">
        <v>23</v>
      </c>
      <c r="C103" s="164">
        <v>2800</v>
      </c>
      <c r="D103" s="113"/>
      <c r="F103" s="172"/>
    </row>
    <row r="104" spans="1:6" ht="14.25">
      <c r="A104" s="104"/>
      <c r="B104" s="105"/>
      <c r="C104" s="105"/>
      <c r="D104" s="105"/>
      <c r="F104" s="172"/>
    </row>
    <row r="105" spans="1:4" ht="14.25">
      <c r="A105" s="263" t="s">
        <v>326</v>
      </c>
      <c r="B105" s="264"/>
      <c r="C105" s="264"/>
      <c r="D105" s="264"/>
    </row>
    <row r="106" spans="1:7" ht="28.5" customHeight="1">
      <c r="A106" s="98" t="s">
        <v>17</v>
      </c>
      <c r="B106" s="98" t="s">
        <v>165</v>
      </c>
      <c r="C106" s="98" t="s">
        <v>18</v>
      </c>
      <c r="D106" s="98" t="s">
        <v>19</v>
      </c>
      <c r="G106" s="171">
        <f>COUNTIF(G109,"&lt;&gt;0")-COUNTIF(G109,"x")-COUNTIF(G109,"х")</f>
        <v>0</v>
      </c>
    </row>
    <row r="107" spans="1:7" ht="15.75">
      <c r="A107" s="98" t="s">
        <v>9</v>
      </c>
      <c r="B107" s="98" t="s">
        <v>10</v>
      </c>
      <c r="C107" s="98">
        <v>1</v>
      </c>
      <c r="D107" s="98">
        <v>2</v>
      </c>
      <c r="F107" s="271" t="s">
        <v>362</v>
      </c>
      <c r="G107" s="272"/>
    </row>
    <row r="108" spans="1:7" ht="14.25">
      <c r="A108" s="173" t="s">
        <v>207</v>
      </c>
      <c r="B108" s="98" t="s">
        <v>23</v>
      </c>
      <c r="C108" s="98">
        <v>2900</v>
      </c>
      <c r="D108" s="111"/>
      <c r="F108" s="84" t="s">
        <v>11</v>
      </c>
      <c r="G108" s="84" t="s">
        <v>40</v>
      </c>
    </row>
    <row r="109" spans="1:7" ht="25.5">
      <c r="A109" s="173" t="s">
        <v>208</v>
      </c>
      <c r="B109" s="98" t="s">
        <v>209</v>
      </c>
      <c r="C109" s="98">
        <v>2910</v>
      </c>
      <c r="D109" s="112"/>
      <c r="F109" s="235" t="s">
        <v>363</v>
      </c>
      <c r="G109" s="87">
        <f>IF(D111&gt;=D112+D113,0,"ошибка")</f>
        <v>0</v>
      </c>
    </row>
    <row r="110" spans="1:4" ht="25.5">
      <c r="A110" s="173" t="s">
        <v>210</v>
      </c>
      <c r="B110" s="98" t="s">
        <v>209</v>
      </c>
      <c r="C110" s="98">
        <v>2920</v>
      </c>
      <c r="D110" s="112"/>
    </row>
    <row r="111" spans="1:4" ht="25.5">
      <c r="A111" s="173" t="s">
        <v>211</v>
      </c>
      <c r="B111" s="98" t="s">
        <v>23</v>
      </c>
      <c r="C111" s="98">
        <v>2930</v>
      </c>
      <c r="D111" s="111"/>
    </row>
    <row r="112" spans="1:4" ht="53.25" customHeight="1">
      <c r="A112" s="162" t="s">
        <v>328</v>
      </c>
      <c r="B112" s="98" t="s">
        <v>23</v>
      </c>
      <c r="C112" s="98">
        <v>2931</v>
      </c>
      <c r="D112" s="111"/>
    </row>
    <row r="113" spans="1:4" ht="38.25">
      <c r="A113" s="109" t="s">
        <v>317</v>
      </c>
      <c r="B113" s="98" t="s">
        <v>23</v>
      </c>
      <c r="C113" s="98">
        <v>2932</v>
      </c>
      <c r="D113" s="111"/>
    </row>
    <row r="114" spans="1:4" ht="14.25">
      <c r="A114" s="97"/>
      <c r="B114" s="64"/>
      <c r="C114" s="64"/>
      <c r="D114" s="64"/>
    </row>
    <row r="115" spans="1:5" ht="142.5" customHeight="1">
      <c r="A115" s="269" t="s">
        <v>329</v>
      </c>
      <c r="B115" s="270"/>
      <c r="C115" s="270"/>
      <c r="D115" s="270"/>
      <c r="E115" s="166"/>
    </row>
  </sheetData>
  <sheetProtection sheet="1" objects="1" scenarios="1"/>
  <mergeCells count="5">
    <mergeCell ref="A2:D2"/>
    <mergeCell ref="A115:D115"/>
    <mergeCell ref="F6:G6"/>
    <mergeCell ref="A105:D105"/>
    <mergeCell ref="F107:G107"/>
  </mergeCells>
  <printOptions horizontalCentered="1"/>
  <pageMargins left="0.31496062992125984" right="0.31496062992125984" top="0.3937007874015748" bottom="0.35433070866141736" header="0.1968503937007874" footer="0.1968503937007874"/>
  <pageSetup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AI64"/>
  <sheetViews>
    <sheetView showZeros="0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39.57421875" style="167" customWidth="1"/>
    <col min="2" max="2" width="7.140625" style="167" customWidth="1"/>
    <col min="3" max="3" width="6.8515625" style="167" customWidth="1"/>
    <col min="4" max="4" width="10.28125" style="167" customWidth="1"/>
    <col min="5" max="8" width="9.8515625" style="167" customWidth="1"/>
    <col min="9" max="9" width="9.140625" style="167" customWidth="1"/>
    <col min="10" max="10" width="9.28125" style="167" customWidth="1"/>
    <col min="11" max="15" width="11.140625" style="167" customWidth="1"/>
    <col min="16" max="16" width="10.7109375" style="167" customWidth="1"/>
    <col min="17" max="17" width="11.7109375" style="167" customWidth="1"/>
    <col min="18" max="18" width="11.57421875" style="167" customWidth="1"/>
    <col min="19" max="19" width="5.7109375" style="167" customWidth="1"/>
    <col min="20" max="20" width="19.8515625" style="167" customWidth="1"/>
    <col min="21" max="21" width="10.140625" style="167" bestFit="1" customWidth="1"/>
    <col min="22" max="23" width="11.28125" style="167" bestFit="1" customWidth="1"/>
    <col min="24" max="24" width="19.421875" style="167" bestFit="1" customWidth="1"/>
    <col min="25" max="25" width="10.140625" style="167" bestFit="1" customWidth="1"/>
    <col min="26" max="27" width="11.28125" style="167" bestFit="1" customWidth="1"/>
    <col min="28" max="28" width="10.140625" style="167" bestFit="1" customWidth="1"/>
    <col min="29" max="29" width="11.28125" style="167" bestFit="1" customWidth="1"/>
    <col min="30" max="30" width="11.28125" style="167" customWidth="1"/>
    <col min="31" max="31" width="20.28125" style="167" bestFit="1" customWidth="1"/>
    <col min="32" max="32" width="19.8515625" style="167" bestFit="1" customWidth="1"/>
    <col min="33" max="34" width="23.7109375" style="167" bestFit="1" customWidth="1"/>
    <col min="35" max="16384" width="9.140625" style="167" customWidth="1"/>
  </cols>
  <sheetData>
    <row r="1" spans="1:34" ht="15">
      <c r="A1" s="175" t="s">
        <v>145</v>
      </c>
      <c r="B1" s="176" t="s">
        <v>142</v>
      </c>
      <c r="C1" s="37">
        <f>'8-ОИП Раздел 1'!C1</f>
      </c>
      <c r="D1" s="37">
        <f>'8-ОИП Раздел 1'!D1</f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/>
    </row>
    <row r="2" spans="1:34" ht="15.75">
      <c r="A2" s="274" t="s">
        <v>87</v>
      </c>
      <c r="B2" s="274"/>
      <c r="C2" s="274"/>
      <c r="D2" s="274"/>
      <c r="E2" s="274"/>
      <c r="F2" s="274"/>
      <c r="G2" s="274"/>
      <c r="H2" s="274"/>
      <c r="I2" s="274"/>
      <c r="J2" s="201"/>
      <c r="K2" s="202"/>
      <c r="L2" s="203"/>
      <c r="M2" s="203"/>
      <c r="N2" s="203"/>
      <c r="O2" s="203"/>
      <c r="P2" s="204"/>
      <c r="Q2" s="204"/>
      <c r="R2" s="20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/>
    </row>
    <row r="3" spans="1:34" ht="54" customHeight="1">
      <c r="A3" s="275" t="s">
        <v>17</v>
      </c>
      <c r="B3" s="275" t="s">
        <v>25</v>
      </c>
      <c r="C3" s="275" t="s">
        <v>18</v>
      </c>
      <c r="D3" s="278" t="s">
        <v>26</v>
      </c>
      <c r="E3" s="279"/>
      <c r="F3" s="279"/>
      <c r="G3" s="279"/>
      <c r="H3" s="279"/>
      <c r="I3" s="280"/>
      <c r="J3" s="278" t="s">
        <v>228</v>
      </c>
      <c r="K3" s="279"/>
      <c r="L3" s="280"/>
      <c r="M3" s="278" t="s">
        <v>236</v>
      </c>
      <c r="N3" s="293"/>
      <c r="O3" s="294"/>
      <c r="P3" s="295" t="s">
        <v>88</v>
      </c>
      <c r="Q3" s="296"/>
      <c r="R3" s="297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/>
    </row>
    <row r="4" spans="1:34" ht="15">
      <c r="A4" s="276"/>
      <c r="B4" s="276"/>
      <c r="C4" s="276"/>
      <c r="D4" s="281" t="s">
        <v>27</v>
      </c>
      <c r="E4" s="283" t="s">
        <v>28</v>
      </c>
      <c r="F4" s="278" t="s">
        <v>20</v>
      </c>
      <c r="G4" s="284"/>
      <c r="H4" s="285"/>
      <c r="I4" s="275" t="s">
        <v>29</v>
      </c>
      <c r="J4" s="281" t="s">
        <v>27</v>
      </c>
      <c r="K4" s="283" t="s">
        <v>28</v>
      </c>
      <c r="L4" s="281" t="s">
        <v>29</v>
      </c>
      <c r="M4" s="281" t="s">
        <v>27</v>
      </c>
      <c r="N4" s="283" t="s">
        <v>28</v>
      </c>
      <c r="O4" s="281" t="s">
        <v>29</v>
      </c>
      <c r="P4" s="281" t="s">
        <v>27</v>
      </c>
      <c r="Q4" s="283" t="s">
        <v>28</v>
      </c>
      <c r="R4" s="281" t="s">
        <v>29</v>
      </c>
      <c r="S4" s="184"/>
      <c r="T4" s="184"/>
      <c r="U4" s="187">
        <f>COUNTIF(U7:U18,"&lt;&gt;0")-COUNTIF(U7:U18,"x")-COUNTIF(U7:U18,"х")</f>
        <v>0</v>
      </c>
      <c r="V4" s="187">
        <f aca="true" t="shared" si="0" ref="V4:AG4">COUNTIF(V7:V18,"&lt;&gt;0")-COUNTIF(V7:V18,"x")-COUNTIF(V7:V18,"х")</f>
        <v>0</v>
      </c>
      <c r="W4" s="187">
        <f t="shared" si="0"/>
        <v>0</v>
      </c>
      <c r="X4" s="187">
        <f t="shared" si="0"/>
        <v>0</v>
      </c>
      <c r="Y4" s="187">
        <f t="shared" si="0"/>
        <v>0</v>
      </c>
      <c r="Z4" s="187">
        <f t="shared" si="0"/>
        <v>0</v>
      </c>
      <c r="AA4" s="187">
        <f t="shared" si="0"/>
        <v>0</v>
      </c>
      <c r="AB4" s="187">
        <f t="shared" si="0"/>
        <v>0</v>
      </c>
      <c r="AC4" s="187">
        <f t="shared" si="0"/>
        <v>0</v>
      </c>
      <c r="AD4" s="187">
        <f t="shared" si="0"/>
        <v>0</v>
      </c>
      <c r="AE4" s="187">
        <f t="shared" si="0"/>
        <v>0</v>
      </c>
      <c r="AF4" s="187">
        <f t="shared" si="0"/>
        <v>0</v>
      </c>
      <c r="AG4" s="187">
        <f t="shared" si="0"/>
        <v>0</v>
      </c>
      <c r="AH4"/>
    </row>
    <row r="5" spans="1:34" ht="38.25" customHeight="1">
      <c r="A5" s="277"/>
      <c r="B5" s="277"/>
      <c r="C5" s="277"/>
      <c r="D5" s="282"/>
      <c r="E5" s="282"/>
      <c r="F5" s="78" t="s">
        <v>225</v>
      </c>
      <c r="G5" s="78" t="s">
        <v>226</v>
      </c>
      <c r="H5" s="78" t="s">
        <v>227</v>
      </c>
      <c r="I5" s="299"/>
      <c r="J5" s="298"/>
      <c r="K5" s="298"/>
      <c r="L5" s="298"/>
      <c r="M5" s="282"/>
      <c r="N5" s="282"/>
      <c r="O5" s="282"/>
      <c r="P5" s="282"/>
      <c r="Q5" s="282"/>
      <c r="R5" s="282"/>
      <c r="S5" s="184"/>
      <c r="T5" s="286" t="s">
        <v>30</v>
      </c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8"/>
      <c r="AH5"/>
    </row>
    <row r="6" spans="1:34" ht="15">
      <c r="A6" s="76" t="s">
        <v>9</v>
      </c>
      <c r="B6" s="76" t="s">
        <v>10</v>
      </c>
      <c r="C6" s="76" t="s">
        <v>21</v>
      </c>
      <c r="D6" s="77">
        <v>1</v>
      </c>
      <c r="E6" s="77">
        <v>2</v>
      </c>
      <c r="F6" s="77">
        <v>3</v>
      </c>
      <c r="G6" s="77">
        <v>4</v>
      </c>
      <c r="H6" s="77">
        <v>5</v>
      </c>
      <c r="I6" s="77">
        <v>6</v>
      </c>
      <c r="J6" s="77">
        <v>7</v>
      </c>
      <c r="K6" s="77">
        <v>8</v>
      </c>
      <c r="L6" s="77">
        <v>9</v>
      </c>
      <c r="M6" s="77">
        <v>10</v>
      </c>
      <c r="N6" s="77">
        <v>11</v>
      </c>
      <c r="O6" s="77">
        <v>12</v>
      </c>
      <c r="P6" s="77">
        <v>13</v>
      </c>
      <c r="Q6" s="77">
        <v>14</v>
      </c>
      <c r="R6" s="77">
        <v>15</v>
      </c>
      <c r="S6" s="184"/>
      <c r="T6" s="1" t="s">
        <v>11</v>
      </c>
      <c r="U6" s="117" t="s">
        <v>31</v>
      </c>
      <c r="V6" s="117" t="s">
        <v>258</v>
      </c>
      <c r="W6" s="117" t="s">
        <v>259</v>
      </c>
      <c r="X6" s="117" t="s">
        <v>32</v>
      </c>
      <c r="Y6" s="117" t="s">
        <v>260</v>
      </c>
      <c r="Z6" s="117" t="s">
        <v>261</v>
      </c>
      <c r="AA6" s="117" t="s">
        <v>262</v>
      </c>
      <c r="AB6" s="117" t="s">
        <v>263</v>
      </c>
      <c r="AC6" s="117" t="s">
        <v>264</v>
      </c>
      <c r="AD6" s="117" t="s">
        <v>265</v>
      </c>
      <c r="AE6" s="117" t="s">
        <v>266</v>
      </c>
      <c r="AF6" s="117" t="s">
        <v>267</v>
      </c>
      <c r="AG6" s="117" t="s">
        <v>268</v>
      </c>
      <c r="AH6"/>
    </row>
    <row r="7" spans="1:34" ht="33" customHeight="1">
      <c r="A7" s="114" t="s">
        <v>335</v>
      </c>
      <c r="B7" s="110" t="s">
        <v>34</v>
      </c>
      <c r="C7" s="115" t="s">
        <v>330</v>
      </c>
      <c r="D7" s="3">
        <f>SUM(D8,D13,D14,D17)</f>
        <v>0</v>
      </c>
      <c r="E7" s="118" t="s">
        <v>16</v>
      </c>
      <c r="F7" s="118" t="s">
        <v>16</v>
      </c>
      <c r="G7" s="118" t="s">
        <v>16</v>
      </c>
      <c r="H7" s="118" t="s">
        <v>16</v>
      </c>
      <c r="I7" s="355">
        <f>SUM(I8,I13,I14,I17)</f>
        <v>0</v>
      </c>
      <c r="J7" s="3">
        <f>SUM(J8,J13,J14,J17)</f>
        <v>0</v>
      </c>
      <c r="K7" s="118" t="s">
        <v>16</v>
      </c>
      <c r="L7" s="355">
        <f>SUM(L8,L13,L14,L17)</f>
        <v>0</v>
      </c>
      <c r="M7" s="3">
        <f>SUM(M8,M13,M14,M17)</f>
        <v>0</v>
      </c>
      <c r="N7" s="118" t="s">
        <v>16</v>
      </c>
      <c r="O7" s="355">
        <f>SUM(O8,O13,O14,O17)</f>
        <v>0</v>
      </c>
      <c r="P7" s="3">
        <f>SUM(P8,P13,P14,P17)</f>
        <v>0</v>
      </c>
      <c r="Q7" s="118" t="s">
        <v>16</v>
      </c>
      <c r="R7" s="355">
        <f>SUM(R8,R13,R14,R17)</f>
        <v>0</v>
      </c>
      <c r="S7" s="205"/>
      <c r="T7" s="1">
        <v>3000</v>
      </c>
      <c r="U7" s="3">
        <f>IF(D7&gt;=J7,0,D7-J7)</f>
        <v>0</v>
      </c>
      <c r="V7" s="3">
        <f>IF(D7&gt;=M7,0,D7-M7)</f>
        <v>0</v>
      </c>
      <c r="W7" s="3">
        <f>IF(D7&gt;=P7,0,D7-P7)</f>
        <v>0</v>
      </c>
      <c r="X7" s="6" t="s">
        <v>16</v>
      </c>
      <c r="Y7" s="6" t="s">
        <v>16</v>
      </c>
      <c r="Z7" s="6" t="s">
        <v>16</v>
      </c>
      <c r="AA7" s="3">
        <f aca="true" t="shared" si="1" ref="AA7:AA18">IF(I7&gt;=L7,0,I7-L7)</f>
        <v>0</v>
      </c>
      <c r="AB7" s="3">
        <f aca="true" t="shared" si="2" ref="AB7:AB18">IF(I7&gt;=O7,0,I7-O7)</f>
        <v>0</v>
      </c>
      <c r="AC7" s="3">
        <f aca="true" t="shared" si="3" ref="AC7:AC18">IF(I7&gt;=R7,0,I7-R7)</f>
        <v>0</v>
      </c>
      <c r="AD7" s="51">
        <f>IF((D7+I7)=0,0,IF(OR(D7=0,I7=0),"Ошибка",0))</f>
        <v>0</v>
      </c>
      <c r="AE7" s="51">
        <f>IF((J7+L7)=0,0,IF(OR(J7=0,L7=0),"Ошибка",0))</f>
        <v>0</v>
      </c>
      <c r="AF7" s="51">
        <f>IF((M7+O7)=0,0,IF(OR(M7=0,O7=0),"Ошибка",0))</f>
        <v>0</v>
      </c>
      <c r="AG7" s="51">
        <f>IF((P7+R7)=0,0,IF(OR(P7=0,R7=0),"Ошибка",0))</f>
        <v>0</v>
      </c>
      <c r="AH7"/>
    </row>
    <row r="8" spans="1:33" ht="99.75" customHeight="1">
      <c r="A8" s="17" t="s">
        <v>35</v>
      </c>
      <c r="B8" s="16" t="s">
        <v>102</v>
      </c>
      <c r="C8" s="116" t="s">
        <v>331</v>
      </c>
      <c r="D8" s="206"/>
      <c r="E8" s="207">
        <f>SUM(F8,G8,H8)</f>
        <v>0</v>
      </c>
      <c r="F8" s="208"/>
      <c r="G8" s="208"/>
      <c r="H8" s="208"/>
      <c r="I8" s="208"/>
      <c r="J8" s="206"/>
      <c r="K8" s="208"/>
      <c r="L8" s="208"/>
      <c r="M8" s="209"/>
      <c r="N8" s="208"/>
      <c r="O8" s="208"/>
      <c r="P8" s="206"/>
      <c r="Q8" s="208"/>
      <c r="R8" s="208"/>
      <c r="S8" s="205"/>
      <c r="T8" s="1">
        <v>3100</v>
      </c>
      <c r="U8" s="3">
        <f aca="true" t="shared" si="4" ref="U8:U18">IF(D8&gt;=J8,0,D8-J8)</f>
        <v>0</v>
      </c>
      <c r="V8" s="3">
        <f aca="true" t="shared" si="5" ref="V8:V18">IF(D8&gt;=M8,0,D8-M8)</f>
        <v>0</v>
      </c>
      <c r="W8" s="3">
        <f aca="true" t="shared" si="6" ref="W8:W18">IF(D8&gt;=P8,0,D8-P8)</f>
        <v>0</v>
      </c>
      <c r="X8" s="3">
        <f aca="true" t="shared" si="7" ref="X8:X16">IF(E8&gt;=K8,0,E8-K8)</f>
        <v>0</v>
      </c>
      <c r="Y8" s="3">
        <f aca="true" t="shared" si="8" ref="Y8:Y16">IF(E8&gt;=N8,0,E8-N8)</f>
        <v>0</v>
      </c>
      <c r="Z8" s="3">
        <f aca="true" t="shared" si="9" ref="Z8:Z16">IF(E8&gt;=Q8,0,E8-Q8)</f>
        <v>0</v>
      </c>
      <c r="AA8" s="3">
        <f t="shared" si="1"/>
        <v>0</v>
      </c>
      <c r="AB8" s="3">
        <f t="shared" si="2"/>
        <v>0</v>
      </c>
      <c r="AC8" s="3">
        <f t="shared" si="3"/>
        <v>0</v>
      </c>
      <c r="AD8" s="51">
        <f aca="true" t="shared" si="10" ref="AD8:AD16">IF((D8+E8+I8)=0,0,IF(OR(D8=0,E8=0,I8=0),"Ошибка",0))</f>
        <v>0</v>
      </c>
      <c r="AE8" s="51">
        <f aca="true" t="shared" si="11" ref="AE8:AE16">IF((J8+K8+L8)=0,0,IF(OR(J8=0,K8=0,L8=0),"Ошибка",0))</f>
        <v>0</v>
      </c>
      <c r="AF8" s="51">
        <f aca="true" t="shared" si="12" ref="AF8:AF18">IF((M8+N8+O8)=0,0,IF(OR(M8=0,N8=0,O8=0),"Ошибка",0))</f>
        <v>0</v>
      </c>
      <c r="AG8" s="51">
        <f aca="true" t="shared" si="13" ref="AG8:AG16">IF((P8+Q8+R8)=0,0,IF(OR(P8=0,Q8=0,R8=0),"Ошибка",0))</f>
        <v>0</v>
      </c>
    </row>
    <row r="9" spans="1:33" ht="76.5">
      <c r="A9" s="17" t="s">
        <v>336</v>
      </c>
      <c r="B9" s="16" t="s">
        <v>102</v>
      </c>
      <c r="C9" s="116" t="s">
        <v>332</v>
      </c>
      <c r="D9" s="206"/>
      <c r="E9" s="207">
        <f>SUM(F9,G9,H9)</f>
        <v>0</v>
      </c>
      <c r="F9" s="208"/>
      <c r="G9" s="208"/>
      <c r="H9" s="208"/>
      <c r="I9" s="208"/>
      <c r="J9" s="206"/>
      <c r="K9" s="208"/>
      <c r="L9" s="208"/>
      <c r="M9" s="209"/>
      <c r="N9" s="208"/>
      <c r="O9" s="208"/>
      <c r="P9" s="206"/>
      <c r="Q9" s="208"/>
      <c r="R9" s="208"/>
      <c r="S9" s="205"/>
      <c r="T9" s="1">
        <v>3110</v>
      </c>
      <c r="U9" s="3">
        <f t="shared" si="4"/>
        <v>0</v>
      </c>
      <c r="V9" s="3">
        <f t="shared" si="5"/>
        <v>0</v>
      </c>
      <c r="W9" s="3">
        <f t="shared" si="6"/>
        <v>0</v>
      </c>
      <c r="X9" s="3">
        <f t="shared" si="7"/>
        <v>0</v>
      </c>
      <c r="Y9" s="3">
        <f t="shared" si="8"/>
        <v>0</v>
      </c>
      <c r="Z9" s="3">
        <f t="shared" si="9"/>
        <v>0</v>
      </c>
      <c r="AA9" s="3">
        <f t="shared" si="1"/>
        <v>0</v>
      </c>
      <c r="AB9" s="3">
        <f t="shared" si="2"/>
        <v>0</v>
      </c>
      <c r="AC9" s="3">
        <f t="shared" si="3"/>
        <v>0</v>
      </c>
      <c r="AD9" s="51">
        <f t="shared" si="10"/>
        <v>0</v>
      </c>
      <c r="AE9" s="51">
        <f t="shared" si="11"/>
        <v>0</v>
      </c>
      <c r="AF9" s="51">
        <f t="shared" si="12"/>
        <v>0</v>
      </c>
      <c r="AG9" s="51">
        <f t="shared" si="13"/>
        <v>0</v>
      </c>
    </row>
    <row r="10" spans="1:33" ht="60.75" customHeight="1">
      <c r="A10" s="17" t="s">
        <v>375</v>
      </c>
      <c r="B10" s="16" t="s">
        <v>102</v>
      </c>
      <c r="C10" s="116" t="s">
        <v>229</v>
      </c>
      <c r="D10" s="206"/>
      <c r="E10" s="207">
        <f>SUM(F10,G10,H10)</f>
        <v>0</v>
      </c>
      <c r="F10" s="208"/>
      <c r="G10" s="208"/>
      <c r="H10" s="208"/>
      <c r="I10" s="208"/>
      <c r="J10" s="206"/>
      <c r="K10" s="208"/>
      <c r="L10" s="208"/>
      <c r="M10" s="209"/>
      <c r="N10" s="208"/>
      <c r="O10" s="208"/>
      <c r="P10" s="206"/>
      <c r="Q10" s="208"/>
      <c r="R10" s="208"/>
      <c r="S10" s="205"/>
      <c r="T10" s="1">
        <v>3120</v>
      </c>
      <c r="U10" s="3">
        <f t="shared" si="4"/>
        <v>0</v>
      </c>
      <c r="V10" s="3">
        <f t="shared" si="5"/>
        <v>0</v>
      </c>
      <c r="W10" s="3">
        <f t="shared" si="6"/>
        <v>0</v>
      </c>
      <c r="X10" s="3">
        <f t="shared" si="7"/>
        <v>0</v>
      </c>
      <c r="Y10" s="3">
        <f t="shared" si="8"/>
        <v>0</v>
      </c>
      <c r="Z10" s="3">
        <f t="shared" si="9"/>
        <v>0</v>
      </c>
      <c r="AA10" s="3">
        <f t="shared" si="1"/>
        <v>0</v>
      </c>
      <c r="AB10" s="3">
        <f t="shared" si="2"/>
        <v>0</v>
      </c>
      <c r="AC10" s="3">
        <f t="shared" si="3"/>
        <v>0</v>
      </c>
      <c r="AD10" s="51">
        <f t="shared" si="10"/>
        <v>0</v>
      </c>
      <c r="AE10" s="51">
        <f t="shared" si="11"/>
        <v>0</v>
      </c>
      <c r="AF10" s="51">
        <f t="shared" si="12"/>
        <v>0</v>
      </c>
      <c r="AG10" s="51">
        <f t="shared" si="13"/>
        <v>0</v>
      </c>
    </row>
    <row r="11" spans="1:33" ht="51">
      <c r="A11" s="17" t="s">
        <v>376</v>
      </c>
      <c r="B11" s="16" t="s">
        <v>102</v>
      </c>
      <c r="C11" s="116" t="s">
        <v>230</v>
      </c>
      <c r="D11" s="206"/>
      <c r="E11" s="207">
        <f>SUM(F11,G11,H11)</f>
        <v>0</v>
      </c>
      <c r="F11" s="208"/>
      <c r="G11" s="208"/>
      <c r="H11" s="208"/>
      <c r="I11" s="208"/>
      <c r="J11" s="206"/>
      <c r="K11" s="208"/>
      <c r="L11" s="208"/>
      <c r="M11" s="209"/>
      <c r="N11" s="208"/>
      <c r="O11" s="208"/>
      <c r="P11" s="206"/>
      <c r="Q11" s="208"/>
      <c r="R11" s="208"/>
      <c r="S11" s="205"/>
      <c r="T11" s="1">
        <v>3130</v>
      </c>
      <c r="U11" s="3">
        <f t="shared" si="4"/>
        <v>0</v>
      </c>
      <c r="V11" s="3">
        <f t="shared" si="5"/>
        <v>0</v>
      </c>
      <c r="W11" s="3">
        <f t="shared" si="6"/>
        <v>0</v>
      </c>
      <c r="X11" s="3">
        <f t="shared" si="7"/>
        <v>0</v>
      </c>
      <c r="Y11" s="3">
        <f t="shared" si="8"/>
        <v>0</v>
      </c>
      <c r="Z11" s="3">
        <f t="shared" si="9"/>
        <v>0</v>
      </c>
      <c r="AA11" s="3">
        <f t="shared" si="1"/>
        <v>0</v>
      </c>
      <c r="AB11" s="3">
        <f t="shared" si="2"/>
        <v>0</v>
      </c>
      <c r="AC11" s="3">
        <f t="shared" si="3"/>
        <v>0</v>
      </c>
      <c r="AD11" s="51">
        <f t="shared" si="10"/>
        <v>0</v>
      </c>
      <c r="AE11" s="51">
        <f t="shared" si="11"/>
        <v>0</v>
      </c>
      <c r="AF11" s="51">
        <f t="shared" si="12"/>
        <v>0</v>
      </c>
      <c r="AG11" s="51">
        <f t="shared" si="13"/>
        <v>0</v>
      </c>
    </row>
    <row r="12" spans="1:33" ht="63.75">
      <c r="A12" s="17" t="s">
        <v>377</v>
      </c>
      <c r="B12" s="16" t="s">
        <v>102</v>
      </c>
      <c r="C12" s="116" t="s">
        <v>231</v>
      </c>
      <c r="D12" s="206"/>
      <c r="E12" s="207">
        <f>SUM(F12,G12,H12)</f>
        <v>0</v>
      </c>
      <c r="F12" s="208"/>
      <c r="G12" s="208"/>
      <c r="H12" s="208"/>
      <c r="I12" s="208"/>
      <c r="J12" s="206"/>
      <c r="K12" s="208"/>
      <c r="L12" s="208"/>
      <c r="M12" s="209"/>
      <c r="N12" s="208"/>
      <c r="O12" s="208"/>
      <c r="P12" s="206"/>
      <c r="Q12" s="208"/>
      <c r="R12" s="208"/>
      <c r="S12" s="205"/>
      <c r="T12" s="1">
        <v>3140</v>
      </c>
      <c r="U12" s="3">
        <f t="shared" si="4"/>
        <v>0</v>
      </c>
      <c r="V12" s="3">
        <f t="shared" si="5"/>
        <v>0</v>
      </c>
      <c r="W12" s="3">
        <f t="shared" si="6"/>
        <v>0</v>
      </c>
      <c r="X12" s="3">
        <f t="shared" si="7"/>
        <v>0</v>
      </c>
      <c r="Y12" s="3">
        <f t="shared" si="8"/>
        <v>0</v>
      </c>
      <c r="Z12" s="3">
        <f t="shared" si="9"/>
        <v>0</v>
      </c>
      <c r="AA12" s="3">
        <f t="shared" si="1"/>
        <v>0</v>
      </c>
      <c r="AB12" s="3">
        <f t="shared" si="2"/>
        <v>0</v>
      </c>
      <c r="AC12" s="3">
        <f t="shared" si="3"/>
        <v>0</v>
      </c>
      <c r="AD12" s="51">
        <f t="shared" si="10"/>
        <v>0</v>
      </c>
      <c r="AE12" s="51">
        <f t="shared" si="11"/>
        <v>0</v>
      </c>
      <c r="AF12" s="51">
        <f t="shared" si="12"/>
        <v>0</v>
      </c>
      <c r="AG12" s="51">
        <f t="shared" si="13"/>
        <v>0</v>
      </c>
    </row>
    <row r="13" spans="1:33" ht="51">
      <c r="A13" s="18" t="s">
        <v>36</v>
      </c>
      <c r="B13" s="16" t="s">
        <v>37</v>
      </c>
      <c r="C13" s="116" t="s">
        <v>333</v>
      </c>
      <c r="D13" s="206"/>
      <c r="E13" s="208"/>
      <c r="F13" s="118" t="s">
        <v>16</v>
      </c>
      <c r="G13" s="118" t="s">
        <v>16</v>
      </c>
      <c r="H13" s="118" t="s">
        <v>16</v>
      </c>
      <c r="I13" s="208"/>
      <c r="J13" s="206"/>
      <c r="K13" s="208"/>
      <c r="L13" s="208"/>
      <c r="M13" s="209"/>
      <c r="N13" s="208"/>
      <c r="O13" s="208"/>
      <c r="P13" s="206"/>
      <c r="Q13" s="208"/>
      <c r="R13" s="208"/>
      <c r="S13" s="205"/>
      <c r="T13" s="1">
        <v>3200</v>
      </c>
      <c r="U13" s="3">
        <f t="shared" si="4"/>
        <v>0</v>
      </c>
      <c r="V13" s="3">
        <f t="shared" si="5"/>
        <v>0</v>
      </c>
      <c r="W13" s="3">
        <f t="shared" si="6"/>
        <v>0</v>
      </c>
      <c r="X13" s="3">
        <f t="shared" si="7"/>
        <v>0</v>
      </c>
      <c r="Y13" s="3">
        <f t="shared" si="8"/>
        <v>0</v>
      </c>
      <c r="Z13" s="3">
        <f t="shared" si="9"/>
        <v>0</v>
      </c>
      <c r="AA13" s="3">
        <f t="shared" si="1"/>
        <v>0</v>
      </c>
      <c r="AB13" s="3">
        <f t="shared" si="2"/>
        <v>0</v>
      </c>
      <c r="AC13" s="3">
        <f t="shared" si="3"/>
        <v>0</v>
      </c>
      <c r="AD13" s="51">
        <f t="shared" si="10"/>
        <v>0</v>
      </c>
      <c r="AE13" s="51">
        <f t="shared" si="11"/>
        <v>0</v>
      </c>
      <c r="AF13" s="51">
        <f t="shared" si="12"/>
        <v>0</v>
      </c>
      <c r="AG13" s="51">
        <f t="shared" si="13"/>
        <v>0</v>
      </c>
    </row>
    <row r="14" spans="1:33" ht="409.5">
      <c r="A14" s="17" t="s">
        <v>105</v>
      </c>
      <c r="B14" s="19" t="s">
        <v>37</v>
      </c>
      <c r="C14" s="91" t="s">
        <v>334</v>
      </c>
      <c r="D14" s="206"/>
      <c r="E14" s="208"/>
      <c r="F14" s="118" t="s">
        <v>16</v>
      </c>
      <c r="G14" s="118" t="s">
        <v>16</v>
      </c>
      <c r="H14" s="118" t="s">
        <v>16</v>
      </c>
      <c r="I14" s="208"/>
      <c r="J14" s="206"/>
      <c r="K14" s="208"/>
      <c r="L14" s="208"/>
      <c r="M14" s="209"/>
      <c r="N14" s="208"/>
      <c r="O14" s="208"/>
      <c r="P14" s="206"/>
      <c r="Q14" s="208"/>
      <c r="R14" s="208"/>
      <c r="S14" s="205"/>
      <c r="T14" s="1">
        <v>3300</v>
      </c>
      <c r="U14" s="3">
        <f t="shared" si="4"/>
        <v>0</v>
      </c>
      <c r="V14" s="3">
        <f t="shared" si="5"/>
        <v>0</v>
      </c>
      <c r="W14" s="3">
        <f t="shared" si="6"/>
        <v>0</v>
      </c>
      <c r="X14" s="3">
        <f t="shared" si="7"/>
        <v>0</v>
      </c>
      <c r="Y14" s="3">
        <f t="shared" si="8"/>
        <v>0</v>
      </c>
      <c r="Z14" s="3">
        <f t="shared" si="9"/>
        <v>0</v>
      </c>
      <c r="AA14" s="3">
        <f t="shared" si="1"/>
        <v>0</v>
      </c>
      <c r="AB14" s="3">
        <f t="shared" si="2"/>
        <v>0</v>
      </c>
      <c r="AC14" s="3">
        <f t="shared" si="3"/>
        <v>0</v>
      </c>
      <c r="AD14" s="51">
        <f t="shared" si="10"/>
        <v>0</v>
      </c>
      <c r="AE14" s="51">
        <f t="shared" si="11"/>
        <v>0</v>
      </c>
      <c r="AF14" s="51">
        <f t="shared" si="12"/>
        <v>0</v>
      </c>
      <c r="AG14" s="51">
        <f t="shared" si="13"/>
        <v>0</v>
      </c>
    </row>
    <row r="15" spans="1:33" ht="409.5">
      <c r="A15" s="291" t="s">
        <v>232</v>
      </c>
      <c r="B15" s="19" t="s">
        <v>37</v>
      </c>
      <c r="C15" s="116" t="s">
        <v>233</v>
      </c>
      <c r="D15" s="206"/>
      <c r="E15" s="208"/>
      <c r="F15" s="118" t="s">
        <v>16</v>
      </c>
      <c r="G15" s="118" t="s">
        <v>16</v>
      </c>
      <c r="H15" s="118" t="s">
        <v>16</v>
      </c>
      <c r="I15" s="208"/>
      <c r="J15" s="206"/>
      <c r="K15" s="208"/>
      <c r="L15" s="208"/>
      <c r="M15" s="209"/>
      <c r="N15" s="208"/>
      <c r="O15" s="208"/>
      <c r="P15" s="206"/>
      <c r="Q15" s="208"/>
      <c r="R15" s="208"/>
      <c r="S15" s="205"/>
      <c r="T15" s="1">
        <v>3310</v>
      </c>
      <c r="U15" s="3">
        <f t="shared" si="4"/>
        <v>0</v>
      </c>
      <c r="V15" s="3">
        <f t="shared" si="5"/>
        <v>0</v>
      </c>
      <c r="W15" s="3">
        <f t="shared" si="6"/>
        <v>0</v>
      </c>
      <c r="X15" s="3">
        <f t="shared" si="7"/>
        <v>0</v>
      </c>
      <c r="Y15" s="3">
        <f t="shared" si="8"/>
        <v>0</v>
      </c>
      <c r="Z15" s="3">
        <f t="shared" si="9"/>
        <v>0</v>
      </c>
      <c r="AA15" s="3">
        <f t="shared" si="1"/>
        <v>0</v>
      </c>
      <c r="AB15" s="3">
        <f t="shared" si="2"/>
        <v>0</v>
      </c>
      <c r="AC15" s="3">
        <f t="shared" si="3"/>
        <v>0</v>
      </c>
      <c r="AD15" s="51">
        <f t="shared" si="10"/>
        <v>0</v>
      </c>
      <c r="AE15" s="51">
        <f t="shared" si="11"/>
        <v>0</v>
      </c>
      <c r="AF15" s="51">
        <f t="shared" si="12"/>
        <v>0</v>
      </c>
      <c r="AG15" s="51">
        <f t="shared" si="13"/>
        <v>0</v>
      </c>
    </row>
    <row r="16" spans="1:33" ht="42.75" customHeight="1">
      <c r="A16" s="292"/>
      <c r="B16" s="19" t="s">
        <v>338</v>
      </c>
      <c r="C16" s="116" t="s">
        <v>234</v>
      </c>
      <c r="D16" s="206"/>
      <c r="E16" s="208"/>
      <c r="F16" s="118" t="s">
        <v>16</v>
      </c>
      <c r="G16" s="118" t="s">
        <v>16</v>
      </c>
      <c r="H16" s="118" t="s">
        <v>16</v>
      </c>
      <c r="I16" s="208"/>
      <c r="J16" s="206"/>
      <c r="K16" s="208"/>
      <c r="L16" s="208"/>
      <c r="M16" s="209"/>
      <c r="N16" s="208"/>
      <c r="O16" s="208"/>
      <c r="P16" s="206"/>
      <c r="Q16" s="208"/>
      <c r="R16" s="208"/>
      <c r="S16" s="205"/>
      <c r="T16" s="1">
        <v>3320</v>
      </c>
      <c r="U16" s="3">
        <f t="shared" si="4"/>
        <v>0</v>
      </c>
      <c r="V16" s="3">
        <f t="shared" si="5"/>
        <v>0</v>
      </c>
      <c r="W16" s="3">
        <f t="shared" si="6"/>
        <v>0</v>
      </c>
      <c r="X16" s="3">
        <f t="shared" si="7"/>
        <v>0</v>
      </c>
      <c r="Y16" s="3">
        <f t="shared" si="8"/>
        <v>0</v>
      </c>
      <c r="Z16" s="3">
        <f t="shared" si="9"/>
        <v>0</v>
      </c>
      <c r="AA16" s="3">
        <f t="shared" si="1"/>
        <v>0</v>
      </c>
      <c r="AB16" s="3">
        <f t="shared" si="2"/>
        <v>0</v>
      </c>
      <c r="AC16" s="3">
        <f t="shared" si="3"/>
        <v>0</v>
      </c>
      <c r="AD16" s="51">
        <f t="shared" si="10"/>
        <v>0</v>
      </c>
      <c r="AE16" s="51">
        <f t="shared" si="11"/>
        <v>0</v>
      </c>
      <c r="AF16" s="51">
        <f t="shared" si="12"/>
        <v>0</v>
      </c>
      <c r="AG16" s="51">
        <f t="shared" si="13"/>
        <v>0</v>
      </c>
    </row>
    <row r="17" spans="1:33" ht="25.5">
      <c r="A17" s="20" t="s">
        <v>38</v>
      </c>
      <c r="B17" s="16" t="s">
        <v>34</v>
      </c>
      <c r="C17" s="116" t="s">
        <v>337</v>
      </c>
      <c r="D17" s="206"/>
      <c r="E17" s="118" t="s">
        <v>16</v>
      </c>
      <c r="F17" s="118" t="s">
        <v>16</v>
      </c>
      <c r="G17" s="118" t="s">
        <v>16</v>
      </c>
      <c r="H17" s="118" t="s">
        <v>16</v>
      </c>
      <c r="I17" s="208"/>
      <c r="J17" s="206"/>
      <c r="K17" s="118" t="s">
        <v>16</v>
      </c>
      <c r="L17" s="208"/>
      <c r="M17" s="209"/>
      <c r="N17" s="208"/>
      <c r="O17" s="208"/>
      <c r="P17" s="206"/>
      <c r="Q17" s="118" t="s">
        <v>16</v>
      </c>
      <c r="R17" s="208"/>
      <c r="S17" s="205"/>
      <c r="T17" s="1">
        <v>3400</v>
      </c>
      <c r="U17" s="3">
        <f t="shared" si="4"/>
        <v>0</v>
      </c>
      <c r="V17" s="3">
        <f t="shared" si="5"/>
        <v>0</v>
      </c>
      <c r="W17" s="3">
        <f t="shared" si="6"/>
        <v>0</v>
      </c>
      <c r="X17" s="6" t="s">
        <v>16</v>
      </c>
      <c r="Y17" s="6" t="s">
        <v>16</v>
      </c>
      <c r="Z17" s="6" t="s">
        <v>16</v>
      </c>
      <c r="AA17" s="3">
        <f t="shared" si="1"/>
        <v>0</v>
      </c>
      <c r="AB17" s="3">
        <f t="shared" si="2"/>
        <v>0</v>
      </c>
      <c r="AC17" s="3">
        <f t="shared" si="3"/>
        <v>0</v>
      </c>
      <c r="AD17" s="51">
        <f>IF((D17+I17)=0,0,IF(OR(D17=0,I17=0),"Ошибка",0))</f>
        <v>0</v>
      </c>
      <c r="AE17" s="51">
        <f>IF((J17+L17)=0,0,IF(OR(J17=0,L17=0),"Ошибка",0))</f>
        <v>0</v>
      </c>
      <c r="AF17" s="51">
        <f t="shared" si="12"/>
        <v>0</v>
      </c>
      <c r="AG17" s="51">
        <f>IF((P17+R17)=0,0,IF(OR(P17=0,R17=0),"Ошибка",0))</f>
        <v>0</v>
      </c>
    </row>
    <row r="18" spans="1:33" ht="63.75">
      <c r="A18" s="20" t="s">
        <v>378</v>
      </c>
      <c r="B18" s="16" t="s">
        <v>34</v>
      </c>
      <c r="C18" s="116" t="s">
        <v>235</v>
      </c>
      <c r="D18" s="206"/>
      <c r="E18" s="118" t="s">
        <v>16</v>
      </c>
      <c r="F18" s="118" t="s">
        <v>16</v>
      </c>
      <c r="G18" s="118" t="s">
        <v>16</v>
      </c>
      <c r="H18" s="118" t="s">
        <v>16</v>
      </c>
      <c r="I18" s="208"/>
      <c r="J18" s="206"/>
      <c r="K18" s="118" t="s">
        <v>16</v>
      </c>
      <c r="L18" s="208"/>
      <c r="M18" s="209"/>
      <c r="N18" s="208"/>
      <c r="O18" s="208"/>
      <c r="P18" s="206"/>
      <c r="Q18" s="118" t="s">
        <v>16</v>
      </c>
      <c r="R18" s="208"/>
      <c r="S18" s="205"/>
      <c r="T18" s="1">
        <v>3500</v>
      </c>
      <c r="U18" s="3">
        <f t="shared" si="4"/>
        <v>0</v>
      </c>
      <c r="V18" s="3">
        <f t="shared" si="5"/>
        <v>0</v>
      </c>
      <c r="W18" s="3">
        <f t="shared" si="6"/>
        <v>0</v>
      </c>
      <c r="X18" s="6" t="s">
        <v>16</v>
      </c>
      <c r="Y18" s="6" t="s">
        <v>16</v>
      </c>
      <c r="Z18" s="6" t="s">
        <v>16</v>
      </c>
      <c r="AA18" s="3">
        <f t="shared" si="1"/>
        <v>0</v>
      </c>
      <c r="AB18" s="3">
        <f t="shared" si="2"/>
        <v>0</v>
      </c>
      <c r="AC18" s="3">
        <f t="shared" si="3"/>
        <v>0</v>
      </c>
      <c r="AD18" s="51">
        <f>IF((D18+I18)=0,0,IF(OR(D18=0,I18=0),"Ошибка",0))</f>
        <v>0</v>
      </c>
      <c r="AE18" s="51">
        <f>IF((J18+L18)=0,0,IF(OR(J18=0,L18=0),"Ошибка",0))</f>
        <v>0</v>
      </c>
      <c r="AF18" s="51">
        <f t="shared" si="12"/>
        <v>0</v>
      </c>
      <c r="AG18" s="51">
        <f>IF((P18+R18)=0,0,IF(OR(P18=0,R18=0),"Ошибка",0))</f>
        <v>0</v>
      </c>
    </row>
    <row r="19" spans="1:35" ht="409.5">
      <c r="A19" s="56"/>
      <c r="B19" s="57"/>
      <c r="C19" s="58"/>
      <c r="D19" s="210"/>
      <c r="E19" s="59"/>
      <c r="F19" s="59"/>
      <c r="G19" s="59"/>
      <c r="H19" s="59"/>
      <c r="I19" s="211"/>
      <c r="J19" s="210"/>
      <c r="K19" s="59"/>
      <c r="L19" s="211"/>
      <c r="M19" s="211"/>
      <c r="N19" s="211"/>
      <c r="O19" s="211"/>
      <c r="P19" s="210"/>
      <c r="Q19" s="59"/>
      <c r="R19" s="211"/>
      <c r="S19" s="184"/>
      <c r="T19" s="165"/>
      <c r="U19" s="187">
        <f>COUNTIF(U22:U28,"&lt;&gt;0")-COUNTIF(U22:U28,"x")-COUNTIF(U22:U28,"х")</f>
        <v>0</v>
      </c>
      <c r="V19" s="187">
        <f aca="true" t="shared" si="14" ref="V19:AI19">COUNTIF(V22:V28,"&lt;&gt;0")-COUNTIF(V22:V28,"x")-COUNTIF(V22:V28,"х")</f>
        <v>0</v>
      </c>
      <c r="W19" s="187">
        <f t="shared" si="14"/>
        <v>0</v>
      </c>
      <c r="X19" s="187">
        <f t="shared" si="14"/>
        <v>0</v>
      </c>
      <c r="Y19" s="187">
        <f t="shared" si="14"/>
        <v>0</v>
      </c>
      <c r="Z19" s="187">
        <f t="shared" si="14"/>
        <v>0</v>
      </c>
      <c r="AA19" s="187">
        <f t="shared" si="14"/>
        <v>0</v>
      </c>
      <c r="AB19" s="187">
        <f t="shared" si="14"/>
        <v>0</v>
      </c>
      <c r="AC19" s="187">
        <f t="shared" si="14"/>
        <v>0</v>
      </c>
      <c r="AD19" s="187">
        <f t="shared" si="14"/>
        <v>0</v>
      </c>
      <c r="AE19" s="187">
        <f t="shared" si="14"/>
        <v>0</v>
      </c>
      <c r="AF19" s="187">
        <f t="shared" si="14"/>
        <v>0</v>
      </c>
      <c r="AG19" s="187">
        <f t="shared" si="14"/>
        <v>0</v>
      </c>
      <c r="AH19" s="187">
        <f t="shared" si="14"/>
        <v>0</v>
      </c>
      <c r="AI19" s="187">
        <f t="shared" si="14"/>
        <v>0</v>
      </c>
    </row>
    <row r="20" spans="1:35" ht="15.75" customHeight="1">
      <c r="A20" s="184"/>
      <c r="B20" s="236"/>
      <c r="C20" s="236"/>
      <c r="D20" s="273" t="s">
        <v>339</v>
      </c>
      <c r="E20" s="273"/>
      <c r="F20" s="273"/>
      <c r="G20" s="273"/>
      <c r="H20" s="273"/>
      <c r="I20" s="273"/>
      <c r="J20" s="273"/>
      <c r="K20" s="273"/>
      <c r="L20" s="273"/>
      <c r="M20" s="236"/>
      <c r="N20" s="236"/>
      <c r="O20" s="236"/>
      <c r="P20" s="236"/>
      <c r="Q20" s="236"/>
      <c r="R20" s="236"/>
      <c r="S20" s="184"/>
      <c r="T20" s="286" t="s">
        <v>30</v>
      </c>
      <c r="U20" s="287"/>
      <c r="V20" s="287"/>
      <c r="W20" s="287"/>
      <c r="X20" s="287"/>
      <c r="Y20" s="287"/>
      <c r="Z20" s="287"/>
      <c r="AA20" s="287"/>
      <c r="AB20" s="287"/>
      <c r="AC20" s="287"/>
      <c r="AD20" s="289"/>
      <c r="AE20" s="289"/>
      <c r="AF20" s="289"/>
      <c r="AG20" s="289"/>
      <c r="AH20" s="289"/>
      <c r="AI20" s="290"/>
    </row>
    <row r="21" spans="1:35" ht="409.5">
      <c r="A21" s="184"/>
      <c r="B21" s="236"/>
      <c r="C21" s="236"/>
      <c r="D21" s="273"/>
      <c r="E21" s="273"/>
      <c r="F21" s="273"/>
      <c r="G21" s="273"/>
      <c r="H21" s="273"/>
      <c r="I21" s="273"/>
      <c r="J21" s="273"/>
      <c r="K21" s="273"/>
      <c r="L21" s="273"/>
      <c r="M21" s="236"/>
      <c r="N21" s="236"/>
      <c r="O21" s="236"/>
      <c r="P21" s="236"/>
      <c r="Q21" s="236"/>
      <c r="R21" s="236"/>
      <c r="S21" s="184"/>
      <c r="T21" s="1" t="s">
        <v>22</v>
      </c>
      <c r="U21" s="2" t="s">
        <v>39</v>
      </c>
      <c r="V21" s="2" t="s">
        <v>40</v>
      </c>
      <c r="W21" s="2" t="s">
        <v>41</v>
      </c>
      <c r="X21" s="2" t="s">
        <v>42</v>
      </c>
      <c r="Y21" s="2" t="s">
        <v>43</v>
      </c>
      <c r="Z21" s="2" t="s">
        <v>44</v>
      </c>
      <c r="AA21" s="2" t="s">
        <v>45</v>
      </c>
      <c r="AB21" s="2" t="s">
        <v>46</v>
      </c>
      <c r="AC21" s="2" t="s">
        <v>47</v>
      </c>
      <c r="AD21" s="2" t="s">
        <v>269</v>
      </c>
      <c r="AE21" s="2" t="s">
        <v>270</v>
      </c>
      <c r="AF21" s="2" t="s">
        <v>271</v>
      </c>
      <c r="AG21" s="2" t="s">
        <v>272</v>
      </c>
      <c r="AH21" s="2" t="s">
        <v>273</v>
      </c>
      <c r="AI21" s="2" t="s">
        <v>274</v>
      </c>
    </row>
    <row r="22" spans="1:35" ht="409.5">
      <c r="A22" s="184"/>
      <c r="B22" s="184"/>
      <c r="C22" s="184"/>
      <c r="D22" s="273"/>
      <c r="E22" s="273"/>
      <c r="F22" s="273"/>
      <c r="G22" s="273"/>
      <c r="H22" s="273"/>
      <c r="I22" s="273"/>
      <c r="J22" s="273"/>
      <c r="K22" s="273"/>
      <c r="L22" s="273"/>
      <c r="M22" s="184"/>
      <c r="N22" s="184"/>
      <c r="O22" s="184"/>
      <c r="P22" s="184"/>
      <c r="Q22" s="184"/>
      <c r="R22" s="184"/>
      <c r="S22" s="184"/>
      <c r="T22" s="1" t="s">
        <v>275</v>
      </c>
      <c r="U22" s="3">
        <f>IF(D$8&gt;=D9,0,D$8-D9)</f>
        <v>0</v>
      </c>
      <c r="V22" s="3">
        <f aca="true" t="shared" si="15" ref="V22:AI25">IF(E$8&gt;=E9,0,E$8-E9)</f>
        <v>0</v>
      </c>
      <c r="W22" s="3">
        <f t="shared" si="15"/>
        <v>0</v>
      </c>
      <c r="X22" s="3">
        <f t="shared" si="15"/>
        <v>0</v>
      </c>
      <c r="Y22" s="3">
        <f t="shared" si="15"/>
        <v>0</v>
      </c>
      <c r="Z22" s="3">
        <f t="shared" si="15"/>
        <v>0</v>
      </c>
      <c r="AA22" s="3">
        <f t="shared" si="15"/>
        <v>0</v>
      </c>
      <c r="AB22" s="3">
        <f t="shared" si="15"/>
        <v>0</v>
      </c>
      <c r="AC22" s="3">
        <f t="shared" si="15"/>
        <v>0</v>
      </c>
      <c r="AD22" s="3">
        <f t="shared" si="15"/>
        <v>0</v>
      </c>
      <c r="AE22" s="3">
        <f t="shared" si="15"/>
        <v>0</v>
      </c>
      <c r="AF22" s="3">
        <f t="shared" si="15"/>
        <v>0</v>
      </c>
      <c r="AG22" s="3">
        <f t="shared" si="15"/>
        <v>0</v>
      </c>
      <c r="AH22" s="3">
        <f t="shared" si="15"/>
        <v>0</v>
      </c>
      <c r="AI22" s="3">
        <f t="shared" si="15"/>
        <v>0</v>
      </c>
    </row>
    <row r="23" spans="1:35" ht="409.5">
      <c r="A23" s="184"/>
      <c r="B23" s="184"/>
      <c r="C23" s="184"/>
      <c r="D23" s="273"/>
      <c r="E23" s="273"/>
      <c r="F23" s="273"/>
      <c r="G23" s="273"/>
      <c r="H23" s="273"/>
      <c r="I23" s="273"/>
      <c r="J23" s="273"/>
      <c r="K23" s="273"/>
      <c r="L23" s="273"/>
      <c r="M23" s="184"/>
      <c r="N23" s="184"/>
      <c r="O23" s="184"/>
      <c r="P23" s="184"/>
      <c r="Q23" s="184"/>
      <c r="R23" s="184"/>
      <c r="S23" s="184"/>
      <c r="T23" s="1" t="s">
        <v>278</v>
      </c>
      <c r="U23" s="3">
        <f>IF(D$8&gt;=D10,0,D$8-D10)</f>
        <v>0</v>
      </c>
      <c r="V23" s="3">
        <f t="shared" si="15"/>
        <v>0</v>
      </c>
      <c r="W23" s="3">
        <f t="shared" si="15"/>
        <v>0</v>
      </c>
      <c r="X23" s="3">
        <f t="shared" si="15"/>
        <v>0</v>
      </c>
      <c r="Y23" s="3">
        <f t="shared" si="15"/>
        <v>0</v>
      </c>
      <c r="Z23" s="3">
        <f t="shared" si="15"/>
        <v>0</v>
      </c>
      <c r="AA23" s="3">
        <f t="shared" si="15"/>
        <v>0</v>
      </c>
      <c r="AB23" s="3">
        <f t="shared" si="15"/>
        <v>0</v>
      </c>
      <c r="AC23" s="3">
        <f t="shared" si="15"/>
        <v>0</v>
      </c>
      <c r="AD23" s="3">
        <f t="shared" si="15"/>
        <v>0</v>
      </c>
      <c r="AE23" s="3">
        <f t="shared" si="15"/>
        <v>0</v>
      </c>
      <c r="AF23" s="3">
        <f t="shared" si="15"/>
        <v>0</v>
      </c>
      <c r="AG23" s="3">
        <f t="shared" si="15"/>
        <v>0</v>
      </c>
      <c r="AH23" s="3">
        <f t="shared" si="15"/>
        <v>0</v>
      </c>
      <c r="AI23" s="3">
        <f t="shared" si="15"/>
        <v>0</v>
      </c>
    </row>
    <row r="24" spans="1:35" ht="409.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" t="s">
        <v>279</v>
      </c>
      <c r="U24" s="3">
        <f>IF(D$8&gt;=D11,0,D$8-D11)</f>
        <v>0</v>
      </c>
      <c r="V24" s="3">
        <f t="shared" si="15"/>
        <v>0</v>
      </c>
      <c r="W24" s="3">
        <f t="shared" si="15"/>
        <v>0</v>
      </c>
      <c r="X24" s="3">
        <f t="shared" si="15"/>
        <v>0</v>
      </c>
      <c r="Y24" s="3">
        <f t="shared" si="15"/>
        <v>0</v>
      </c>
      <c r="Z24" s="3">
        <f t="shared" si="15"/>
        <v>0</v>
      </c>
      <c r="AA24" s="3">
        <f t="shared" si="15"/>
        <v>0</v>
      </c>
      <c r="AB24" s="3">
        <f t="shared" si="15"/>
        <v>0</v>
      </c>
      <c r="AC24" s="3">
        <f t="shared" si="15"/>
        <v>0</v>
      </c>
      <c r="AD24" s="3">
        <f t="shared" si="15"/>
        <v>0</v>
      </c>
      <c r="AE24" s="3">
        <f t="shared" si="15"/>
        <v>0</v>
      </c>
      <c r="AF24" s="3">
        <f t="shared" si="15"/>
        <v>0</v>
      </c>
      <c r="AG24" s="3">
        <f t="shared" si="15"/>
        <v>0</v>
      </c>
      <c r="AH24" s="3">
        <f t="shared" si="15"/>
        <v>0</v>
      </c>
      <c r="AI24" s="3">
        <f t="shared" si="15"/>
        <v>0</v>
      </c>
    </row>
    <row r="25" spans="1:35" ht="409.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" t="s">
        <v>280</v>
      </c>
      <c r="U25" s="3">
        <f>IF(D$8&gt;=D12,0,D$8-D12)</f>
        <v>0</v>
      </c>
      <c r="V25" s="3">
        <f t="shared" si="15"/>
        <v>0</v>
      </c>
      <c r="W25" s="3">
        <f t="shared" si="15"/>
        <v>0</v>
      </c>
      <c r="X25" s="3">
        <f t="shared" si="15"/>
        <v>0</v>
      </c>
      <c r="Y25" s="3">
        <f t="shared" si="15"/>
        <v>0</v>
      </c>
      <c r="Z25" s="3">
        <f t="shared" si="15"/>
        <v>0</v>
      </c>
      <c r="AA25" s="3">
        <f t="shared" si="15"/>
        <v>0</v>
      </c>
      <c r="AB25" s="3">
        <f t="shared" si="15"/>
        <v>0</v>
      </c>
      <c r="AC25" s="3">
        <f t="shared" si="15"/>
        <v>0</v>
      </c>
      <c r="AD25" s="3">
        <f t="shared" si="15"/>
        <v>0</v>
      </c>
      <c r="AE25" s="3">
        <f t="shared" si="15"/>
        <v>0</v>
      </c>
      <c r="AF25" s="3">
        <f t="shared" si="15"/>
        <v>0</v>
      </c>
      <c r="AG25" s="3">
        <f t="shared" si="15"/>
        <v>0</v>
      </c>
      <c r="AH25" s="3">
        <f t="shared" si="15"/>
        <v>0</v>
      </c>
      <c r="AI25" s="3">
        <f t="shared" si="15"/>
        <v>0</v>
      </c>
    </row>
    <row r="26" spans="1:35" ht="409.5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" t="s">
        <v>276</v>
      </c>
      <c r="U26" s="3">
        <f>IF(D7&gt;=D18,0,D7-D18)</f>
        <v>0</v>
      </c>
      <c r="V26" s="6" t="s">
        <v>16</v>
      </c>
      <c r="W26" s="6" t="s">
        <v>16</v>
      </c>
      <c r="X26" s="6" t="s">
        <v>16</v>
      </c>
      <c r="Y26" s="6" t="s">
        <v>16</v>
      </c>
      <c r="Z26" s="3">
        <f>IF(I7&gt;=I18,0,I7-I18)</f>
        <v>0</v>
      </c>
      <c r="AA26" s="3">
        <f>IF(J7&gt;=J18,0,J7-J18)</f>
        <v>0</v>
      </c>
      <c r="AB26" s="6" t="s">
        <v>16</v>
      </c>
      <c r="AC26" s="3">
        <f>IF(L7&gt;=L18,0,L7-L18)</f>
        <v>0</v>
      </c>
      <c r="AD26" s="3">
        <f>IF(M7&gt;=M18,0,M7-M18)</f>
        <v>0</v>
      </c>
      <c r="AE26" s="3">
        <f>IF(N7&gt;=N18,0,N7-N18)</f>
        <v>0</v>
      </c>
      <c r="AF26" s="3">
        <f>IF(O7&gt;=O18,0,O7-O18)</f>
        <v>0</v>
      </c>
      <c r="AG26" s="3">
        <f>IF(P7&gt;=P18,0,P7-P18)</f>
        <v>0</v>
      </c>
      <c r="AH26" s="6" t="s">
        <v>16</v>
      </c>
      <c r="AI26" s="3">
        <f>IF(R7&gt;=R18,0,R7-R18)</f>
        <v>0</v>
      </c>
    </row>
    <row r="27" spans="1:35" ht="409.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" t="s">
        <v>277</v>
      </c>
      <c r="U27" s="3">
        <f>IF(D14&gt;=D15,0,D14-D15)</f>
        <v>0</v>
      </c>
      <c r="V27" s="3">
        <f aca="true" t="shared" si="16" ref="V27:AI27">IF(E14&gt;=E15,0,E14-E15)</f>
        <v>0</v>
      </c>
      <c r="W27" s="6" t="s">
        <v>16</v>
      </c>
      <c r="X27" s="6" t="s">
        <v>16</v>
      </c>
      <c r="Y27" s="6" t="s">
        <v>16</v>
      </c>
      <c r="Z27" s="3">
        <f t="shared" si="16"/>
        <v>0</v>
      </c>
      <c r="AA27" s="3">
        <f t="shared" si="16"/>
        <v>0</v>
      </c>
      <c r="AB27" s="3">
        <f t="shared" si="16"/>
        <v>0</v>
      </c>
      <c r="AC27" s="3">
        <f t="shared" si="16"/>
        <v>0</v>
      </c>
      <c r="AD27" s="3">
        <f t="shared" si="16"/>
        <v>0</v>
      </c>
      <c r="AE27" s="3">
        <f t="shared" si="16"/>
        <v>0</v>
      </c>
      <c r="AF27" s="3">
        <f t="shared" si="16"/>
        <v>0</v>
      </c>
      <c r="AG27" s="3">
        <f t="shared" si="16"/>
        <v>0</v>
      </c>
      <c r="AH27" s="3">
        <f t="shared" si="16"/>
        <v>0</v>
      </c>
      <c r="AI27" s="3">
        <f t="shared" si="16"/>
        <v>0</v>
      </c>
    </row>
    <row r="28" spans="1:35" ht="25.5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20" t="s">
        <v>415</v>
      </c>
      <c r="U28" s="3">
        <f>IF(D8&gt;=(D10+D11+D12),0,D8-(D10+D11+D12))</f>
        <v>0</v>
      </c>
      <c r="V28" s="3">
        <f aca="true" t="shared" si="17" ref="V28:AI28">IF(E8&gt;=(E10+E11+E12),0,E8-(E10+E11+E12))</f>
        <v>0</v>
      </c>
      <c r="W28" s="3">
        <f t="shared" si="17"/>
        <v>0</v>
      </c>
      <c r="X28" s="3">
        <f t="shared" si="17"/>
        <v>0</v>
      </c>
      <c r="Y28" s="3">
        <f t="shared" si="17"/>
        <v>0</v>
      </c>
      <c r="Z28" s="3">
        <f t="shared" si="17"/>
        <v>0</v>
      </c>
      <c r="AA28" s="3">
        <f t="shared" si="17"/>
        <v>0</v>
      </c>
      <c r="AB28" s="3">
        <f t="shared" si="17"/>
        <v>0</v>
      </c>
      <c r="AC28" s="3">
        <f t="shared" si="17"/>
        <v>0</v>
      </c>
      <c r="AD28" s="3">
        <f t="shared" si="17"/>
        <v>0</v>
      </c>
      <c r="AE28" s="3">
        <f t="shared" si="17"/>
        <v>0</v>
      </c>
      <c r="AF28" s="3">
        <f t="shared" si="17"/>
        <v>0</v>
      </c>
      <c r="AG28" s="3">
        <f t="shared" si="17"/>
        <v>0</v>
      </c>
      <c r="AH28" s="3">
        <f t="shared" si="17"/>
        <v>0</v>
      </c>
      <c r="AI28" s="3">
        <f t="shared" si="17"/>
        <v>0</v>
      </c>
    </row>
    <row r="29" spans="1:34" ht="409.5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</row>
    <row r="30" spans="1:34" ht="409.5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</row>
    <row r="31" spans="1:34" ht="409.5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</row>
    <row r="32" spans="1:34" ht="409.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</row>
    <row r="33" spans="1:34" ht="409.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</row>
    <row r="34" spans="1:34" ht="409.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</row>
    <row r="35" spans="1:34" ht="409.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</row>
    <row r="36" spans="1:34" ht="409.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</row>
    <row r="37" spans="1:34" ht="409.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</row>
    <row r="38" spans="1:34" ht="409.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</row>
    <row r="39" spans="1:34" ht="409.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</row>
    <row r="40" spans="1:34" ht="409.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</row>
    <row r="41" spans="1:34" ht="409.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</row>
    <row r="42" spans="1:34" ht="409.5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</row>
    <row r="43" spans="1:34" ht="409.5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</row>
    <row r="44" spans="1:34" ht="409.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</row>
    <row r="45" spans="1:34" ht="409.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</row>
    <row r="46" spans="1:34" ht="409.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</row>
    <row r="47" spans="1:34" ht="409.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</row>
    <row r="48" spans="1:34" ht="409.5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</row>
    <row r="49" spans="1:34" ht="409.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</row>
    <row r="50" spans="1:34" ht="409.5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</row>
    <row r="51" spans="1:34" ht="409.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</row>
    <row r="52" spans="1:34" ht="409.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</row>
    <row r="53" spans="1:34" ht="409.5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</row>
    <row r="54" spans="1:34" ht="409.5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</row>
    <row r="55" spans="1:34" ht="409.5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</row>
    <row r="56" spans="1:34" ht="409.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</row>
    <row r="57" spans="1:34" ht="409.5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</row>
    <row r="58" spans="1:34" ht="409.5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</row>
    <row r="59" spans="1:34" ht="409.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</row>
    <row r="60" spans="1:34" ht="409.5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</row>
    <row r="61" spans="1:34" ht="409.5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</row>
    <row r="62" spans="1:34" ht="409.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</row>
    <row r="63" spans="1:34" ht="409.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</row>
    <row r="64" spans="1:34" ht="409.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</row>
  </sheetData>
  <sheetProtection sheet="1" objects="1" scenarios="1"/>
  <mergeCells count="25">
    <mergeCell ref="N4:N5"/>
    <mergeCell ref="O4:O5"/>
    <mergeCell ref="I4:I5"/>
    <mergeCell ref="K4:K5"/>
    <mergeCell ref="J4:J5"/>
    <mergeCell ref="M4:M5"/>
    <mergeCell ref="T5:AG5"/>
    <mergeCell ref="T20:AI20"/>
    <mergeCell ref="A15:A16"/>
    <mergeCell ref="P4:P5"/>
    <mergeCell ref="M3:O3"/>
    <mergeCell ref="P3:R3"/>
    <mergeCell ref="L4:L5"/>
    <mergeCell ref="Q4:Q5"/>
    <mergeCell ref="J3:L3"/>
    <mergeCell ref="R4:R5"/>
    <mergeCell ref="D20:L23"/>
    <mergeCell ref="A2:I2"/>
    <mergeCell ref="A3:A5"/>
    <mergeCell ref="B3:B5"/>
    <mergeCell ref="C3:C5"/>
    <mergeCell ref="D3:I3"/>
    <mergeCell ref="D4:D5"/>
    <mergeCell ref="E4:E5"/>
    <mergeCell ref="F4:H4"/>
  </mergeCells>
  <printOptions horizontalCentered="1"/>
  <pageMargins left="0.2362204724409449" right="0.2362204724409449" top="0.2362204724409449" bottom="0.3937007874015748" header="0.15748031496062992" footer="0.15748031496062992"/>
  <pageSetup horizontalDpi="600" verticalDpi="600" orientation="landscape" paperSize="9" scale="95" r:id="rId2"/>
  <headerFooter>
    <oddFooter>&amp;C&amp;P</oddFooter>
  </headerFooter>
  <rowBreaks count="1" manualBreakCount="1">
    <brk id="13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K47"/>
  <sheetViews>
    <sheetView showZeros="0" tabSelected="1" zoomScaleSheetLayoutView="80" zoomScalePageLayoutView="0" workbookViewId="0" topLeftCell="A4">
      <selection activeCell="C8" sqref="C8:R8"/>
    </sheetView>
  </sheetViews>
  <sheetFormatPr defaultColWidth="9.140625" defaultRowHeight="15"/>
  <cols>
    <col min="1" max="1" width="33.8515625" style="167" customWidth="1"/>
    <col min="2" max="2" width="8.00390625" style="167" customWidth="1"/>
    <col min="3" max="4" width="10.7109375" style="167" customWidth="1"/>
    <col min="5" max="6" width="10.140625" style="167" customWidth="1"/>
    <col min="7" max="7" width="10.28125" style="167" customWidth="1"/>
    <col min="8" max="9" width="10.7109375" style="167" customWidth="1"/>
    <col min="10" max="10" width="11.421875" style="167" customWidth="1"/>
    <col min="11" max="14" width="10.28125" style="167" customWidth="1"/>
    <col min="15" max="15" width="9.00390625" style="167" customWidth="1"/>
    <col min="16" max="16" width="9.8515625" style="167" customWidth="1"/>
    <col min="17" max="17" width="9.00390625" style="167" customWidth="1"/>
    <col min="18" max="18" width="10.57421875" style="167" customWidth="1"/>
    <col min="19" max="19" width="4.8515625" style="167" customWidth="1"/>
    <col min="20" max="20" width="21.421875" style="167" customWidth="1"/>
    <col min="21" max="21" width="11.28125" style="167" customWidth="1"/>
    <col min="22" max="23" width="11.140625" style="167" customWidth="1"/>
    <col min="24" max="24" width="11.7109375" style="167" customWidth="1"/>
    <col min="25" max="25" width="12.8515625" style="167" customWidth="1"/>
    <col min="26" max="26" width="13.28125" style="167" customWidth="1"/>
    <col min="27" max="36" width="11.421875" style="167" customWidth="1"/>
    <col min="37" max="51" width="9.28125" style="167" customWidth="1"/>
    <col min="52" max="16384" width="9.140625" style="167" customWidth="1"/>
  </cols>
  <sheetData>
    <row r="1" spans="1:37" ht="14.25">
      <c r="A1" s="181" t="s">
        <v>146</v>
      </c>
      <c r="B1" s="182" t="s">
        <v>142</v>
      </c>
      <c r="C1" s="122">
        <f>'8-ОИП Раздел 1'!C1</f>
      </c>
      <c r="D1" s="122">
        <f>'8-ОИП Раздел 1'!D1</f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</row>
    <row r="2" spans="1:37" ht="15">
      <c r="A2" s="313" t="s">
        <v>89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4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4"/>
      <c r="AJ2" s="184"/>
      <c r="AK2" s="184"/>
    </row>
    <row r="3" spans="1:37" ht="26.25" customHeight="1">
      <c r="A3" s="275" t="s">
        <v>17</v>
      </c>
      <c r="B3" s="275" t="s">
        <v>18</v>
      </c>
      <c r="C3" s="303" t="s">
        <v>48</v>
      </c>
      <c r="D3" s="304"/>
      <c r="E3" s="304"/>
      <c r="F3" s="307"/>
      <c r="G3" s="303" t="s">
        <v>49</v>
      </c>
      <c r="H3" s="304"/>
      <c r="I3" s="303" t="s">
        <v>50</v>
      </c>
      <c r="J3" s="304"/>
      <c r="K3" s="303" t="s">
        <v>51</v>
      </c>
      <c r="L3" s="304"/>
      <c r="M3" s="303" t="s">
        <v>52</v>
      </c>
      <c r="N3" s="304"/>
      <c r="O3" s="303" t="s">
        <v>53</v>
      </c>
      <c r="P3" s="307"/>
      <c r="Q3" s="303" t="s">
        <v>54</v>
      </c>
      <c r="R3" s="307"/>
      <c r="S3" s="186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</row>
    <row r="4" spans="1:37" ht="39" customHeight="1">
      <c r="A4" s="276"/>
      <c r="B4" s="276"/>
      <c r="C4" s="281" t="s">
        <v>55</v>
      </c>
      <c r="D4" s="281"/>
      <c r="E4" s="281" t="s">
        <v>56</v>
      </c>
      <c r="F4" s="281"/>
      <c r="G4" s="305"/>
      <c r="H4" s="306"/>
      <c r="I4" s="305"/>
      <c r="J4" s="306"/>
      <c r="K4" s="305"/>
      <c r="L4" s="306"/>
      <c r="M4" s="305"/>
      <c r="N4" s="306"/>
      <c r="O4" s="305"/>
      <c r="P4" s="308"/>
      <c r="Q4" s="305"/>
      <c r="R4" s="308"/>
      <c r="S4" s="183"/>
      <c r="T4" s="184"/>
      <c r="U4" s="187">
        <f>COUNTIF(U7,"&lt;&gt;0")-COUNTIF(U7,"x")-COUNTIF(U7,"х")</f>
        <v>0</v>
      </c>
      <c r="V4" s="187">
        <f aca="true" t="shared" si="0" ref="V4:AJ4">COUNTIF(V7,"&lt;&gt;0")-COUNTIF(V7,"x")-COUNTIF(V7,"х")</f>
        <v>0</v>
      </c>
      <c r="W4" s="187">
        <f t="shared" si="0"/>
        <v>0</v>
      </c>
      <c r="X4" s="187">
        <f t="shared" si="0"/>
        <v>0</v>
      </c>
      <c r="Y4" s="187">
        <f t="shared" si="0"/>
        <v>0</v>
      </c>
      <c r="Z4" s="187">
        <f t="shared" si="0"/>
        <v>0</v>
      </c>
      <c r="AA4" s="187">
        <f t="shared" si="0"/>
        <v>0</v>
      </c>
      <c r="AB4" s="187">
        <f t="shared" si="0"/>
        <v>0</v>
      </c>
      <c r="AC4" s="187">
        <f t="shared" si="0"/>
        <v>0</v>
      </c>
      <c r="AD4" s="187">
        <f t="shared" si="0"/>
        <v>0</v>
      </c>
      <c r="AE4" s="187">
        <f t="shared" si="0"/>
        <v>0</v>
      </c>
      <c r="AF4" s="187">
        <f t="shared" si="0"/>
        <v>0</v>
      </c>
      <c r="AG4" s="187">
        <f t="shared" si="0"/>
        <v>0</v>
      </c>
      <c r="AH4" s="187">
        <f t="shared" si="0"/>
        <v>0</v>
      </c>
      <c r="AI4" s="187">
        <f t="shared" si="0"/>
        <v>0</v>
      </c>
      <c r="AJ4" s="187">
        <f t="shared" si="0"/>
        <v>0</v>
      </c>
      <c r="AK4" s="184"/>
    </row>
    <row r="5" spans="1:37" ht="25.5" customHeight="1">
      <c r="A5" s="276"/>
      <c r="B5" s="276"/>
      <c r="C5" s="10" t="s">
        <v>57</v>
      </c>
      <c r="D5" s="10" t="s">
        <v>58</v>
      </c>
      <c r="E5" s="10" t="s">
        <v>57</v>
      </c>
      <c r="F5" s="10" t="s">
        <v>58</v>
      </c>
      <c r="G5" s="10" t="s">
        <v>57</v>
      </c>
      <c r="H5" s="10" t="s">
        <v>59</v>
      </c>
      <c r="I5" s="10" t="s">
        <v>57</v>
      </c>
      <c r="J5" s="10" t="s">
        <v>59</v>
      </c>
      <c r="K5" s="10" t="s">
        <v>57</v>
      </c>
      <c r="L5" s="10" t="s">
        <v>59</v>
      </c>
      <c r="M5" s="10" t="s">
        <v>57</v>
      </c>
      <c r="N5" s="10" t="s">
        <v>59</v>
      </c>
      <c r="O5" s="10" t="s">
        <v>57</v>
      </c>
      <c r="P5" s="10" t="s">
        <v>59</v>
      </c>
      <c r="Q5" s="10" t="s">
        <v>57</v>
      </c>
      <c r="R5" s="10" t="s">
        <v>59</v>
      </c>
      <c r="S5" s="183"/>
      <c r="T5" s="309" t="s">
        <v>109</v>
      </c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1"/>
      <c r="AK5" s="184"/>
    </row>
    <row r="6" spans="1:37" ht="14.25">
      <c r="A6" s="11" t="s">
        <v>9</v>
      </c>
      <c r="B6" s="11" t="s">
        <v>10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83"/>
      <c r="T6" s="4" t="s">
        <v>22</v>
      </c>
      <c r="U6" s="41">
        <v>1</v>
      </c>
      <c r="V6" s="41">
        <v>2</v>
      </c>
      <c r="W6" s="41">
        <v>3</v>
      </c>
      <c r="X6" s="41">
        <v>4</v>
      </c>
      <c r="Y6" s="41">
        <v>5</v>
      </c>
      <c r="Z6" s="41">
        <v>6</v>
      </c>
      <c r="AA6" s="41">
        <v>7</v>
      </c>
      <c r="AB6" s="41">
        <v>8</v>
      </c>
      <c r="AC6" s="41">
        <v>9</v>
      </c>
      <c r="AD6" s="41">
        <v>10</v>
      </c>
      <c r="AE6" s="41">
        <v>11</v>
      </c>
      <c r="AF6" s="41">
        <v>12</v>
      </c>
      <c r="AG6" s="41">
        <v>13</v>
      </c>
      <c r="AH6" s="41">
        <v>14</v>
      </c>
      <c r="AI6" s="41">
        <v>15</v>
      </c>
      <c r="AJ6" s="41">
        <v>16</v>
      </c>
      <c r="AK6" s="184"/>
    </row>
    <row r="7" spans="1:37" ht="38.25">
      <c r="A7" s="114" t="s">
        <v>33</v>
      </c>
      <c r="B7" s="123">
        <v>4000</v>
      </c>
      <c r="C7" s="188"/>
      <c r="D7" s="189"/>
      <c r="E7" s="188"/>
      <c r="F7" s="189"/>
      <c r="G7" s="188"/>
      <c r="H7" s="189"/>
      <c r="I7" s="188"/>
      <c r="J7" s="189"/>
      <c r="K7" s="188"/>
      <c r="L7" s="189"/>
      <c r="M7" s="188"/>
      <c r="N7" s="189"/>
      <c r="O7" s="188"/>
      <c r="P7" s="189"/>
      <c r="Q7" s="188"/>
      <c r="R7" s="189"/>
      <c r="S7" s="183"/>
      <c r="T7" s="127" t="s">
        <v>360</v>
      </c>
      <c r="U7" s="44">
        <f>IF(C7&gt;=(C8+C11+C12+C13),0,C7-(C8+C11+C12+C13))</f>
        <v>0</v>
      </c>
      <c r="V7" s="44">
        <f aca="true" t="shared" si="1" ref="V7:AJ7">IF(D7&gt;=(D8+D11+D12+D13),0,D7-(D8+D11+D12+D13))</f>
        <v>0</v>
      </c>
      <c r="W7" s="44">
        <f t="shared" si="1"/>
        <v>0</v>
      </c>
      <c r="X7" s="44">
        <f t="shared" si="1"/>
        <v>0</v>
      </c>
      <c r="Y7" s="44">
        <f t="shared" si="1"/>
        <v>0</v>
      </c>
      <c r="Z7" s="44">
        <f t="shared" si="1"/>
        <v>0</v>
      </c>
      <c r="AA7" s="44">
        <f t="shared" si="1"/>
        <v>0</v>
      </c>
      <c r="AB7" s="44">
        <f t="shared" si="1"/>
        <v>0</v>
      </c>
      <c r="AC7" s="44">
        <f t="shared" si="1"/>
        <v>0</v>
      </c>
      <c r="AD7" s="44">
        <f t="shared" si="1"/>
        <v>0</v>
      </c>
      <c r="AE7" s="44">
        <f t="shared" si="1"/>
        <v>0</v>
      </c>
      <c r="AF7" s="44">
        <f t="shared" si="1"/>
        <v>0</v>
      </c>
      <c r="AG7" s="44">
        <f t="shared" si="1"/>
        <v>0</v>
      </c>
      <c r="AH7" s="44">
        <f t="shared" si="1"/>
        <v>0</v>
      </c>
      <c r="AI7" s="44">
        <f t="shared" si="1"/>
        <v>0</v>
      </c>
      <c r="AJ7" s="44">
        <f t="shared" si="1"/>
        <v>0</v>
      </c>
      <c r="AK7" s="184"/>
    </row>
    <row r="8" spans="1:37" ht="89.25">
      <c r="A8" s="124" t="s">
        <v>60</v>
      </c>
      <c r="B8" s="123">
        <v>4100</v>
      </c>
      <c r="C8" s="190">
        <f aca="true" t="shared" si="2" ref="C8:R8">SUM(C9,C10)</f>
        <v>0</v>
      </c>
      <c r="D8" s="356">
        <f t="shared" si="2"/>
        <v>0</v>
      </c>
      <c r="E8" s="190">
        <f t="shared" si="2"/>
        <v>0</v>
      </c>
      <c r="F8" s="356">
        <f t="shared" si="2"/>
        <v>0</v>
      </c>
      <c r="G8" s="190">
        <f t="shared" si="2"/>
        <v>0</v>
      </c>
      <c r="H8" s="356">
        <f t="shared" si="2"/>
        <v>0</v>
      </c>
      <c r="I8" s="190">
        <f t="shared" si="2"/>
        <v>0</v>
      </c>
      <c r="J8" s="356">
        <f t="shared" si="2"/>
        <v>0</v>
      </c>
      <c r="K8" s="190">
        <f t="shared" si="2"/>
        <v>0</v>
      </c>
      <c r="L8" s="356">
        <f t="shared" si="2"/>
        <v>0</v>
      </c>
      <c r="M8" s="190">
        <f t="shared" si="2"/>
        <v>0</v>
      </c>
      <c r="N8" s="356">
        <f t="shared" si="2"/>
        <v>0</v>
      </c>
      <c r="O8" s="190">
        <f t="shared" si="2"/>
        <v>0</v>
      </c>
      <c r="P8" s="356">
        <f t="shared" si="2"/>
        <v>0</v>
      </c>
      <c r="Q8" s="190">
        <f t="shared" si="2"/>
        <v>0</v>
      </c>
      <c r="R8" s="356">
        <f t="shared" si="2"/>
        <v>0</v>
      </c>
      <c r="S8" s="183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</row>
    <row r="9" spans="1:37" ht="127.5">
      <c r="A9" s="125" t="s">
        <v>351</v>
      </c>
      <c r="B9" s="123">
        <v>4110</v>
      </c>
      <c r="C9" s="188"/>
      <c r="D9" s="189"/>
      <c r="E9" s="188"/>
      <c r="F9" s="189"/>
      <c r="G9" s="188"/>
      <c r="H9" s="189"/>
      <c r="I9" s="188"/>
      <c r="J9" s="189"/>
      <c r="K9" s="188"/>
      <c r="L9" s="189"/>
      <c r="M9" s="188"/>
      <c r="N9" s="189"/>
      <c r="O9" s="188"/>
      <c r="P9" s="189"/>
      <c r="Q9" s="188"/>
      <c r="R9" s="189"/>
      <c r="S9" s="183"/>
      <c r="T9" s="184"/>
      <c r="U9" s="187">
        <f>COUNTIF(U12:U18,"&lt;&gt;0")-COUNTIF(U12:U18,"x")-COUNTIF(U12:U18,"х")</f>
        <v>0</v>
      </c>
      <c r="V9" s="187">
        <f>COUNTIF(V12:V18,"&lt;&gt;0")-COUNTIF(V12:V18,"x")-COUNTIF(V12:V18,"х")</f>
        <v>0</v>
      </c>
      <c r="W9" s="187">
        <f>COUNTIF(W12:W18,"&lt;&gt;0")-COUNTIF(W12:W18,"x")-COUNTIF(W12:W18,"х")</f>
        <v>0</v>
      </c>
      <c r="X9" s="187">
        <f>COUNTIF(X12:X18,"&lt;&gt;0")-COUNTIF(X12:X18,"x")-COUNTIF(X12:X18,"х")</f>
        <v>0</v>
      </c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</row>
    <row r="10" spans="1:37" ht="89.25">
      <c r="A10" s="125" t="s">
        <v>419</v>
      </c>
      <c r="B10" s="126">
        <v>4120</v>
      </c>
      <c r="C10" s="188"/>
      <c r="D10" s="189"/>
      <c r="E10" s="188"/>
      <c r="F10" s="189"/>
      <c r="G10" s="188"/>
      <c r="H10" s="189"/>
      <c r="I10" s="188"/>
      <c r="J10" s="189"/>
      <c r="K10" s="188"/>
      <c r="L10" s="189"/>
      <c r="M10" s="188"/>
      <c r="N10" s="189"/>
      <c r="O10" s="188"/>
      <c r="P10" s="189"/>
      <c r="Q10" s="188"/>
      <c r="R10" s="189"/>
      <c r="S10" s="183"/>
      <c r="T10" s="309" t="s">
        <v>109</v>
      </c>
      <c r="U10" s="310"/>
      <c r="V10" s="310"/>
      <c r="W10" s="310"/>
      <c r="X10" s="311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</row>
    <row r="11" spans="1:37" ht="63.75">
      <c r="A11" s="124" t="s">
        <v>92</v>
      </c>
      <c r="B11" s="123">
        <v>4200</v>
      </c>
      <c r="C11" s="188"/>
      <c r="D11" s="189"/>
      <c r="E11" s="188"/>
      <c r="F11" s="189"/>
      <c r="G11" s="188"/>
      <c r="H11" s="189"/>
      <c r="I11" s="188"/>
      <c r="J11" s="189"/>
      <c r="K11" s="188"/>
      <c r="L11" s="189"/>
      <c r="M11" s="188"/>
      <c r="N11" s="189"/>
      <c r="O11" s="188"/>
      <c r="P11" s="189"/>
      <c r="Q11" s="188"/>
      <c r="R11" s="189"/>
      <c r="S11" s="183"/>
      <c r="T11" s="42" t="s">
        <v>11</v>
      </c>
      <c r="U11" s="43" t="s">
        <v>110</v>
      </c>
      <c r="V11" s="43" t="s">
        <v>111</v>
      </c>
      <c r="W11" s="43" t="s">
        <v>112</v>
      </c>
      <c r="X11" s="43" t="s">
        <v>113</v>
      </c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</row>
    <row r="12" spans="1:37" ht="25.5">
      <c r="A12" s="124" t="s">
        <v>61</v>
      </c>
      <c r="B12" s="123">
        <v>4300</v>
      </c>
      <c r="C12" s="188"/>
      <c r="D12" s="189"/>
      <c r="E12" s="188"/>
      <c r="F12" s="189"/>
      <c r="G12" s="188"/>
      <c r="H12" s="189"/>
      <c r="I12" s="188"/>
      <c r="J12" s="189"/>
      <c r="K12" s="188"/>
      <c r="L12" s="189"/>
      <c r="M12" s="188"/>
      <c r="N12" s="189"/>
      <c r="O12" s="188"/>
      <c r="P12" s="189"/>
      <c r="Q12" s="188"/>
      <c r="R12" s="189"/>
      <c r="S12" s="183"/>
      <c r="T12" s="42">
        <v>4000</v>
      </c>
      <c r="U12" s="44">
        <f aca="true" t="shared" si="3" ref="U12:V18">IF(C7+G7&gt;=I7,0,(C7+G7)-I7)</f>
        <v>0</v>
      </c>
      <c r="V12" s="44">
        <f t="shared" si="3"/>
        <v>0</v>
      </c>
      <c r="W12" s="44">
        <f aca="true" t="shared" si="4" ref="W12:X18">IF(E7+K7&gt;=M7+O7,0,(E7+K7)-(M7+O7))</f>
        <v>0</v>
      </c>
      <c r="X12" s="44">
        <f t="shared" si="4"/>
        <v>0</v>
      </c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</row>
    <row r="13" spans="1:37" ht="25.5">
      <c r="A13" s="124" t="s">
        <v>340</v>
      </c>
      <c r="B13" s="123">
        <v>4400</v>
      </c>
      <c r="C13" s="188"/>
      <c r="D13" s="189"/>
      <c r="E13" s="188"/>
      <c r="F13" s="189"/>
      <c r="G13" s="188"/>
      <c r="H13" s="189"/>
      <c r="I13" s="188"/>
      <c r="J13" s="189"/>
      <c r="K13" s="188"/>
      <c r="L13" s="189"/>
      <c r="M13" s="188"/>
      <c r="N13" s="189"/>
      <c r="O13" s="188"/>
      <c r="P13" s="189"/>
      <c r="Q13" s="188"/>
      <c r="R13" s="189"/>
      <c r="S13" s="186"/>
      <c r="T13" s="42">
        <v>4100</v>
      </c>
      <c r="U13" s="44">
        <f t="shared" si="3"/>
        <v>0</v>
      </c>
      <c r="V13" s="44">
        <f t="shared" si="3"/>
        <v>0</v>
      </c>
      <c r="W13" s="44">
        <f t="shared" si="4"/>
        <v>0</v>
      </c>
      <c r="X13" s="44">
        <f t="shared" si="4"/>
        <v>0</v>
      </c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</row>
    <row r="14" spans="1:37" ht="12.75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42">
        <v>4110</v>
      </c>
      <c r="U14" s="44">
        <f t="shared" si="3"/>
        <v>0</v>
      </c>
      <c r="V14" s="44">
        <f t="shared" si="3"/>
        <v>0</v>
      </c>
      <c r="W14" s="44">
        <f t="shared" si="4"/>
        <v>0</v>
      </c>
      <c r="X14" s="44">
        <f t="shared" si="4"/>
        <v>0</v>
      </c>
      <c r="Y14" s="184"/>
      <c r="Z14" s="184"/>
      <c r="AA14" s="191"/>
      <c r="AB14" s="191"/>
      <c r="AC14" s="191"/>
      <c r="AD14" s="191"/>
      <c r="AE14" s="192"/>
      <c r="AF14" s="192"/>
      <c r="AG14" s="192"/>
      <c r="AH14" s="192"/>
      <c r="AI14" s="184"/>
      <c r="AJ14" s="184"/>
      <c r="AK14" s="184"/>
    </row>
    <row r="15" spans="1:37" ht="15" customHeight="1">
      <c r="A15" s="315" t="s">
        <v>62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49"/>
      <c r="O15" s="49"/>
      <c r="P15" s="49"/>
      <c r="Q15" s="49"/>
      <c r="R15" s="49"/>
      <c r="S15" s="49"/>
      <c r="T15" s="42">
        <v>4120</v>
      </c>
      <c r="U15" s="44">
        <f t="shared" si="3"/>
        <v>0</v>
      </c>
      <c r="V15" s="44">
        <f t="shared" si="3"/>
        <v>0</v>
      </c>
      <c r="W15" s="44">
        <f t="shared" si="4"/>
        <v>0</v>
      </c>
      <c r="X15" s="44">
        <f t="shared" si="4"/>
        <v>0</v>
      </c>
      <c r="Y15" s="184"/>
      <c r="Z15" s="184"/>
      <c r="AA15" s="49"/>
      <c r="AB15" s="49"/>
      <c r="AC15" s="49"/>
      <c r="AD15" s="49"/>
      <c r="AE15" s="50"/>
      <c r="AF15" s="50"/>
      <c r="AG15" s="50"/>
      <c r="AH15" s="50"/>
      <c r="AI15" s="184"/>
      <c r="AJ15" s="184"/>
      <c r="AK15" s="184"/>
    </row>
    <row r="16" spans="1:37" ht="74.25" customHeight="1">
      <c r="A16" s="281" t="s">
        <v>17</v>
      </c>
      <c r="B16" s="281" t="s">
        <v>18</v>
      </c>
      <c r="C16" s="303" t="s">
        <v>91</v>
      </c>
      <c r="D16" s="304"/>
      <c r="E16" s="281" t="s">
        <v>63</v>
      </c>
      <c r="F16" s="281"/>
      <c r="G16" s="281"/>
      <c r="H16" s="281"/>
      <c r="I16" s="281" t="s">
        <v>64</v>
      </c>
      <c r="J16" s="281"/>
      <c r="K16" s="281" t="s">
        <v>93</v>
      </c>
      <c r="L16" s="316"/>
      <c r="M16" s="281" t="s">
        <v>90</v>
      </c>
      <c r="N16" s="184"/>
      <c r="O16" s="184"/>
      <c r="P16" s="184"/>
      <c r="Q16" s="184"/>
      <c r="R16" s="184"/>
      <c r="S16" s="184"/>
      <c r="T16" s="42">
        <v>4200</v>
      </c>
      <c r="U16" s="44">
        <f t="shared" si="3"/>
        <v>0</v>
      </c>
      <c r="V16" s="44">
        <f t="shared" si="3"/>
        <v>0</v>
      </c>
      <c r="W16" s="44">
        <f t="shared" si="4"/>
        <v>0</v>
      </c>
      <c r="X16" s="44">
        <f t="shared" si="4"/>
        <v>0</v>
      </c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</row>
    <row r="17" spans="1:37" ht="76.5" customHeight="1">
      <c r="A17" s="281"/>
      <c r="B17" s="281"/>
      <c r="C17" s="305"/>
      <c r="D17" s="306"/>
      <c r="E17" s="312" t="s">
        <v>96</v>
      </c>
      <c r="F17" s="312" t="s">
        <v>97</v>
      </c>
      <c r="G17" s="278" t="s">
        <v>94</v>
      </c>
      <c r="H17" s="280"/>
      <c r="I17" s="281"/>
      <c r="J17" s="281"/>
      <c r="K17" s="316"/>
      <c r="L17" s="316"/>
      <c r="M17" s="281"/>
      <c r="N17" s="184"/>
      <c r="O17" s="184"/>
      <c r="P17" s="184"/>
      <c r="Q17" s="184"/>
      <c r="R17" s="184"/>
      <c r="S17" s="184"/>
      <c r="T17" s="42">
        <v>4300</v>
      </c>
      <c r="U17" s="44">
        <f t="shared" si="3"/>
        <v>0</v>
      </c>
      <c r="V17" s="44">
        <f t="shared" si="3"/>
        <v>0</v>
      </c>
      <c r="W17" s="44">
        <f t="shared" si="4"/>
        <v>0</v>
      </c>
      <c r="X17" s="44">
        <f t="shared" si="4"/>
        <v>0</v>
      </c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</row>
    <row r="18" spans="1:37" ht="66" customHeight="1">
      <c r="A18" s="281"/>
      <c r="B18" s="281"/>
      <c r="C18" s="11" t="s">
        <v>23</v>
      </c>
      <c r="D18" s="11" t="s">
        <v>65</v>
      </c>
      <c r="E18" s="312"/>
      <c r="F18" s="312"/>
      <c r="G18" s="11" t="s">
        <v>95</v>
      </c>
      <c r="H18" s="11" t="s">
        <v>103</v>
      </c>
      <c r="I18" s="11" t="s">
        <v>23</v>
      </c>
      <c r="J18" s="11" t="s">
        <v>65</v>
      </c>
      <c r="K18" s="11" t="s">
        <v>23</v>
      </c>
      <c r="L18" s="11" t="s">
        <v>65</v>
      </c>
      <c r="M18" s="13" t="s">
        <v>66</v>
      </c>
      <c r="N18" s="184"/>
      <c r="O18" s="184"/>
      <c r="P18" s="184"/>
      <c r="Q18" s="184"/>
      <c r="R18" s="184"/>
      <c r="S18" s="184"/>
      <c r="T18" s="42">
        <v>4400</v>
      </c>
      <c r="U18" s="44">
        <f t="shared" si="3"/>
        <v>0</v>
      </c>
      <c r="V18" s="44">
        <f t="shared" si="3"/>
        <v>0</v>
      </c>
      <c r="W18" s="44">
        <f t="shared" si="4"/>
        <v>0</v>
      </c>
      <c r="X18" s="44">
        <f t="shared" si="4"/>
        <v>0</v>
      </c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</row>
    <row r="19" spans="1:37" ht="14.25">
      <c r="A19" s="11" t="s">
        <v>9</v>
      </c>
      <c r="B19" s="11" t="s">
        <v>10</v>
      </c>
      <c r="C19" s="11">
        <v>1</v>
      </c>
      <c r="D19" s="11">
        <v>2</v>
      </c>
      <c r="E19" s="11">
        <v>3</v>
      </c>
      <c r="F19" s="11">
        <v>4</v>
      </c>
      <c r="G19" s="11">
        <v>5</v>
      </c>
      <c r="H19" s="11">
        <v>6</v>
      </c>
      <c r="I19" s="11">
        <v>7</v>
      </c>
      <c r="J19" s="11">
        <v>8</v>
      </c>
      <c r="K19" s="11">
        <v>9</v>
      </c>
      <c r="L19" s="11">
        <v>10</v>
      </c>
      <c r="M19" s="11">
        <v>11</v>
      </c>
      <c r="N19" s="184"/>
      <c r="O19" s="184"/>
      <c r="P19" s="184"/>
      <c r="Q19" s="184"/>
      <c r="R19" s="184"/>
      <c r="S19" s="184"/>
      <c r="U19" s="187">
        <f>COUNTIF(U22:U24,"&lt;&gt;0")-COUNTIF(U22:U24,"x")-COUNTIF(U22:U24,"х")</f>
        <v>0</v>
      </c>
      <c r="V19" s="187">
        <f>COUNTIF(V22:V24,"&lt;&gt;0")-COUNTIF(V22:V24,"x")-COUNTIF(V22:V24,"х")</f>
        <v>0</v>
      </c>
      <c r="W19" s="187">
        <f>COUNTIF(W22:W24,"&lt;&gt;0")-COUNTIF(W22:W24,"x")-COUNTIF(W22:W24,"х")</f>
        <v>0</v>
      </c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</row>
    <row r="20" spans="1:37" ht="31.5" customHeight="1">
      <c r="A20" s="12" t="s">
        <v>33</v>
      </c>
      <c r="B20" s="120">
        <v>5000</v>
      </c>
      <c r="C20" s="190">
        <f>SUM(C21:C22)</f>
        <v>0</v>
      </c>
      <c r="D20" s="193">
        <f>SUM(D21:D22)</f>
        <v>0</v>
      </c>
      <c r="E20" s="190">
        <f>SUM(E21:E22)</f>
        <v>0</v>
      </c>
      <c r="F20" s="193">
        <f>SUM(F21:F22)</f>
        <v>0</v>
      </c>
      <c r="G20" s="128" t="s">
        <v>16</v>
      </c>
      <c r="H20" s="128" t="s">
        <v>16</v>
      </c>
      <c r="I20" s="190">
        <f>SUM(I21:I22)</f>
        <v>0</v>
      </c>
      <c r="J20" s="193">
        <f>SUM(J21:J22)</f>
        <v>0</v>
      </c>
      <c r="K20" s="190">
        <f>SUM(K21:K22)</f>
        <v>0</v>
      </c>
      <c r="L20" s="193">
        <f>SUM(L21:L22)</f>
        <v>0</v>
      </c>
      <c r="M20" s="190">
        <f>SUM(M21:M22)</f>
        <v>0</v>
      </c>
      <c r="N20" s="184"/>
      <c r="O20" s="184"/>
      <c r="P20" s="184"/>
      <c r="Q20" s="184"/>
      <c r="R20" s="184"/>
      <c r="S20" s="184"/>
      <c r="T20" s="300" t="s">
        <v>67</v>
      </c>
      <c r="U20" s="301"/>
      <c r="V20" s="301"/>
      <c r="W20" s="302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</row>
    <row r="21" spans="1:37" ht="123.75" customHeight="1">
      <c r="A21" s="39" t="s">
        <v>104</v>
      </c>
      <c r="B21" s="119">
        <v>5100</v>
      </c>
      <c r="C21" s="188"/>
      <c r="D21" s="194"/>
      <c r="E21" s="188"/>
      <c r="F21" s="194"/>
      <c r="G21" s="189"/>
      <c r="H21" s="189"/>
      <c r="I21" s="188"/>
      <c r="J21" s="194"/>
      <c r="K21" s="188"/>
      <c r="L21" s="194"/>
      <c r="M21" s="188"/>
      <c r="N21" s="184"/>
      <c r="O21" s="184"/>
      <c r="P21" s="184"/>
      <c r="Q21" s="184"/>
      <c r="R21" s="184"/>
      <c r="S21" s="184"/>
      <c r="T21" s="42" t="s">
        <v>11</v>
      </c>
      <c r="U21" s="43" t="s">
        <v>114</v>
      </c>
      <c r="V21" s="43" t="s">
        <v>115</v>
      </c>
      <c r="W21" s="195" t="s">
        <v>151</v>
      </c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</row>
    <row r="22" spans="1:37" ht="80.25" customHeight="1">
      <c r="A22" s="121" t="s">
        <v>92</v>
      </c>
      <c r="B22" s="120">
        <v>5200</v>
      </c>
      <c r="C22" s="188"/>
      <c r="D22" s="194"/>
      <c r="E22" s="188"/>
      <c r="F22" s="194"/>
      <c r="G22" s="9" t="s">
        <v>16</v>
      </c>
      <c r="H22" s="9" t="s">
        <v>16</v>
      </c>
      <c r="I22" s="188"/>
      <c r="J22" s="194"/>
      <c r="K22" s="188"/>
      <c r="L22" s="194"/>
      <c r="M22" s="188"/>
      <c r="N22" s="196"/>
      <c r="O22" s="197"/>
      <c r="P22" s="197"/>
      <c r="Q22" s="166"/>
      <c r="R22" s="184"/>
      <c r="S22" s="184"/>
      <c r="T22" s="42">
        <v>5100</v>
      </c>
      <c r="U22" s="44">
        <f aca="true" t="shared" si="5" ref="U22:V24">IF(C21+E21&gt;=I21+K21,0,(C21+E21)-(I21+K21))</f>
        <v>0</v>
      </c>
      <c r="V22" s="44">
        <f t="shared" si="5"/>
        <v>0</v>
      </c>
      <c r="W22" s="44">
        <f>IF(G21&gt;=H21,0,G21-H21)</f>
        <v>0</v>
      </c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</row>
    <row r="23" spans="1:37" ht="63.75">
      <c r="A23" s="129" t="s">
        <v>237</v>
      </c>
      <c r="B23" s="130">
        <v>5300</v>
      </c>
      <c r="C23" s="198"/>
      <c r="D23" s="199"/>
      <c r="E23" s="198"/>
      <c r="F23" s="199"/>
      <c r="G23" s="128" t="s">
        <v>16</v>
      </c>
      <c r="H23" s="128" t="s">
        <v>16</v>
      </c>
      <c r="I23" s="198"/>
      <c r="J23" s="199"/>
      <c r="K23" s="198"/>
      <c r="L23" s="199"/>
      <c r="M23" s="198"/>
      <c r="N23" s="184"/>
      <c r="O23" s="184"/>
      <c r="P23" s="184"/>
      <c r="Q23" s="184"/>
      <c r="R23" s="184"/>
      <c r="S23" s="184"/>
      <c r="T23" s="6">
        <v>5200</v>
      </c>
      <c r="U23" s="44">
        <f t="shared" si="5"/>
        <v>0</v>
      </c>
      <c r="V23" s="44">
        <f t="shared" si="5"/>
        <v>0</v>
      </c>
      <c r="W23" s="9" t="s">
        <v>16</v>
      </c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</row>
    <row r="24" spans="20:23" ht="14.25">
      <c r="T24" s="131">
        <v>5300</v>
      </c>
      <c r="U24" s="44">
        <f t="shared" si="5"/>
        <v>0</v>
      </c>
      <c r="V24" s="44">
        <f t="shared" si="5"/>
        <v>0</v>
      </c>
      <c r="W24" s="9" t="s">
        <v>16</v>
      </c>
    </row>
    <row r="34" spans="6:10" ht="14.25">
      <c r="F34" s="200"/>
      <c r="G34" s="200"/>
      <c r="H34" s="200"/>
      <c r="I34" s="200"/>
      <c r="J34" s="200"/>
    </row>
    <row r="35" spans="6:10" ht="14.25">
      <c r="F35" s="200"/>
      <c r="G35" s="200"/>
      <c r="H35" s="200"/>
      <c r="I35" s="200"/>
      <c r="J35" s="200"/>
    </row>
    <row r="36" spans="6:10" ht="14.25">
      <c r="F36" s="200"/>
      <c r="G36" s="200"/>
      <c r="H36" s="200"/>
      <c r="I36" s="200"/>
      <c r="J36" s="200"/>
    </row>
    <row r="37" spans="6:12" ht="14.25">
      <c r="F37" s="200"/>
      <c r="G37" s="200"/>
      <c r="H37" s="200"/>
      <c r="I37" s="200"/>
      <c r="J37" s="200"/>
      <c r="K37" s="200"/>
      <c r="L37" s="200"/>
    </row>
    <row r="38" spans="6:12" ht="14.25">
      <c r="F38" s="200"/>
      <c r="G38" s="200"/>
      <c r="H38" s="200"/>
      <c r="I38" s="200"/>
      <c r="J38" s="200"/>
      <c r="K38" s="200"/>
      <c r="L38" s="200"/>
    </row>
    <row r="39" spans="6:12" ht="14.25">
      <c r="F39" s="200"/>
      <c r="G39" s="200"/>
      <c r="H39" s="200"/>
      <c r="I39" s="200"/>
      <c r="J39" s="200"/>
      <c r="K39" s="200"/>
      <c r="L39" s="200"/>
    </row>
    <row r="40" spans="6:12" ht="14.25">
      <c r="F40" s="200"/>
      <c r="G40" s="200"/>
      <c r="H40" s="200"/>
      <c r="I40" s="200"/>
      <c r="J40" s="200"/>
      <c r="K40" s="200"/>
      <c r="L40" s="200"/>
    </row>
    <row r="41" spans="6:12" ht="14.25">
      <c r="F41" s="200"/>
      <c r="G41" s="200"/>
      <c r="H41" s="200"/>
      <c r="I41" s="200"/>
      <c r="J41" s="200"/>
      <c r="K41" s="200"/>
      <c r="L41" s="200"/>
    </row>
    <row r="42" spans="6:12" ht="14.25">
      <c r="F42" s="200"/>
      <c r="G42" s="200"/>
      <c r="H42" s="200"/>
      <c r="I42" s="200"/>
      <c r="J42" s="200"/>
      <c r="K42" s="200"/>
      <c r="L42" s="200"/>
    </row>
    <row r="43" spans="6:12" ht="14.25">
      <c r="F43" s="200"/>
      <c r="G43" s="200"/>
      <c r="H43" s="200"/>
      <c r="I43" s="200"/>
      <c r="J43" s="200"/>
      <c r="K43" s="200"/>
      <c r="L43" s="200"/>
    </row>
    <row r="44" spans="6:12" ht="14.25">
      <c r="F44" s="200"/>
      <c r="G44" s="200"/>
      <c r="H44" s="200"/>
      <c r="I44" s="200"/>
      <c r="J44" s="200"/>
      <c r="K44" s="200"/>
      <c r="L44" s="200"/>
    </row>
    <row r="45" spans="6:12" ht="14.25">
      <c r="F45" s="200"/>
      <c r="G45" s="200"/>
      <c r="H45" s="200"/>
      <c r="I45" s="200"/>
      <c r="J45" s="200"/>
      <c r="K45" s="200"/>
      <c r="L45" s="200"/>
    </row>
    <row r="46" spans="6:12" ht="14.25">
      <c r="F46" s="200"/>
      <c r="G46" s="200"/>
      <c r="H46" s="200"/>
      <c r="I46" s="200"/>
      <c r="J46" s="200"/>
      <c r="K46" s="200"/>
      <c r="L46" s="200"/>
    </row>
    <row r="47" spans="6:12" ht="14.25">
      <c r="F47" s="200"/>
      <c r="G47" s="200"/>
      <c r="H47" s="200"/>
      <c r="I47" s="200"/>
      <c r="J47" s="200"/>
      <c r="K47" s="200"/>
      <c r="L47" s="200"/>
    </row>
  </sheetData>
  <sheetProtection sheet="1" objects="1" scenarios="1"/>
  <mergeCells count="26">
    <mergeCell ref="T10:X10"/>
    <mergeCell ref="A16:A18"/>
    <mergeCell ref="Q3:R4"/>
    <mergeCell ref="I16:J17"/>
    <mergeCell ref="A15:M15"/>
    <mergeCell ref="G17:H17"/>
    <mergeCell ref="B16:B18"/>
    <mergeCell ref="C16:D17"/>
    <mergeCell ref="K16:L17"/>
    <mergeCell ref="A2:S2"/>
    <mergeCell ref="A3:A5"/>
    <mergeCell ref="B3:B5"/>
    <mergeCell ref="C3:F3"/>
    <mergeCell ref="C4:D4"/>
    <mergeCell ref="E4:F4"/>
    <mergeCell ref="K3:L4"/>
    <mergeCell ref="T20:W20"/>
    <mergeCell ref="M3:N4"/>
    <mergeCell ref="O3:P4"/>
    <mergeCell ref="I3:J4"/>
    <mergeCell ref="G3:H4"/>
    <mergeCell ref="T5:AJ5"/>
    <mergeCell ref="M16:M17"/>
    <mergeCell ref="E16:H16"/>
    <mergeCell ref="E17:E18"/>
    <mergeCell ref="F17:F18"/>
  </mergeCells>
  <printOptions horizontalCentered="1"/>
  <pageMargins left="0.15748031496062992" right="0.1968503937007874" top="0.2755905511811024" bottom="0.2755905511811024" header="0.15748031496062992" footer="0.15748031496062992"/>
  <pageSetup horizontalDpi="600" verticalDpi="600" orientation="landscape" paperSize="9" scale="69" r:id="rId1"/>
  <headerFooter>
    <oddFooter>&amp;C&amp;P</oddFooter>
  </headerFooter>
  <rowBreaks count="1" manualBreakCount="1">
    <brk id="14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CU103"/>
  <sheetViews>
    <sheetView showZeros="0" zoomScale="90" zoomScaleNormal="90" zoomScaleSheetLayoutView="100" zoomScalePageLayoutView="0" workbookViewId="0" topLeftCell="A1">
      <selection activeCell="D94" sqref="D94:R103"/>
    </sheetView>
  </sheetViews>
  <sheetFormatPr defaultColWidth="9.140625" defaultRowHeight="15"/>
  <cols>
    <col min="1" max="1" width="44.00390625" style="60" customWidth="1"/>
    <col min="2" max="2" width="7.8515625" style="60" customWidth="1"/>
    <col min="3" max="3" width="6.00390625" style="60" bestFit="1" customWidth="1"/>
    <col min="4" max="4" width="9.28125" style="60" customWidth="1"/>
    <col min="5" max="48" width="10.7109375" style="60" customWidth="1"/>
    <col min="49" max="49" width="5.00390625" style="60" customWidth="1"/>
    <col min="50" max="50" width="9.140625" style="60" customWidth="1"/>
    <col min="51" max="51" width="21.8515625" style="60" customWidth="1"/>
    <col min="52" max="52" width="25.421875" style="60" customWidth="1"/>
    <col min="53" max="53" width="20.00390625" style="60" customWidth="1"/>
    <col min="54" max="54" width="19.140625" style="60" customWidth="1"/>
    <col min="55" max="56" width="16.140625" style="60" customWidth="1"/>
    <col min="57" max="58" width="12.8515625" style="60" customWidth="1"/>
    <col min="59" max="59" width="13.00390625" style="60" customWidth="1"/>
    <col min="60" max="62" width="14.7109375" style="60" customWidth="1"/>
    <col min="63" max="65" width="19.28125" style="60" bestFit="1" customWidth="1"/>
    <col min="66" max="68" width="14.7109375" style="60" customWidth="1"/>
    <col min="69" max="74" width="16.421875" style="60" customWidth="1"/>
    <col min="75" max="16384" width="9.140625" style="60" customWidth="1"/>
  </cols>
  <sheetData>
    <row r="1" spans="1:68" ht="12.75">
      <c r="A1" s="61" t="s">
        <v>357</v>
      </c>
      <c r="B1" s="62" t="s">
        <v>142</v>
      </c>
      <c r="C1" s="63">
        <f>'8-ОИП Раздел 1'!C1</f>
      </c>
      <c r="D1" s="63">
        <f>'8-ОИП Раздел 1'!D1</f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</row>
    <row r="2" spans="1:68" ht="15.75" customHeight="1">
      <c r="A2" s="343" t="s">
        <v>98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</row>
    <row r="3" spans="1:68" ht="27.75" customHeight="1">
      <c r="A3" s="339" t="s">
        <v>17</v>
      </c>
      <c r="B3" s="339" t="s">
        <v>25</v>
      </c>
      <c r="C3" s="339" t="s">
        <v>68</v>
      </c>
      <c r="D3" s="338" t="s">
        <v>69</v>
      </c>
      <c r="E3" s="338"/>
      <c r="F3" s="338"/>
      <c r="G3" s="339" t="s">
        <v>70</v>
      </c>
      <c r="H3" s="339"/>
      <c r="I3" s="339"/>
      <c r="J3" s="338" t="s">
        <v>71</v>
      </c>
      <c r="K3" s="338"/>
      <c r="L3" s="338"/>
      <c r="M3" s="339" t="s">
        <v>72</v>
      </c>
      <c r="N3" s="339"/>
      <c r="O3" s="339"/>
      <c r="P3" s="334" t="s">
        <v>242</v>
      </c>
      <c r="Q3" s="334"/>
      <c r="R3" s="334"/>
      <c r="S3" s="334" t="s">
        <v>243</v>
      </c>
      <c r="T3" s="334"/>
      <c r="U3" s="334"/>
      <c r="V3" s="334" t="s">
        <v>73</v>
      </c>
      <c r="W3" s="334"/>
      <c r="X3" s="334"/>
      <c r="Y3" s="334" t="s">
        <v>244</v>
      </c>
      <c r="Z3" s="334"/>
      <c r="AA3" s="334"/>
      <c r="AB3" s="334" t="s">
        <v>74</v>
      </c>
      <c r="AC3" s="335"/>
      <c r="AD3" s="335"/>
      <c r="AE3" s="334" t="s">
        <v>245</v>
      </c>
      <c r="AF3" s="336"/>
      <c r="AG3" s="336"/>
      <c r="AH3" s="336"/>
      <c r="AI3" s="336"/>
      <c r="AJ3" s="336"/>
      <c r="AK3" s="336"/>
      <c r="AL3" s="336"/>
      <c r="AM3" s="336"/>
      <c r="AN3" s="334" t="s">
        <v>247</v>
      </c>
      <c r="AO3" s="334"/>
      <c r="AP3" s="334"/>
      <c r="AQ3" s="335" t="s">
        <v>250</v>
      </c>
      <c r="AR3" s="335"/>
      <c r="AS3" s="335"/>
      <c r="AT3" s="335"/>
      <c r="AU3" s="335"/>
      <c r="AV3" s="335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</row>
    <row r="4" spans="1:68" ht="92.25" customHeight="1">
      <c r="A4" s="339"/>
      <c r="B4" s="339"/>
      <c r="C4" s="339"/>
      <c r="D4" s="338"/>
      <c r="E4" s="338"/>
      <c r="F4" s="338"/>
      <c r="G4" s="339"/>
      <c r="H4" s="339"/>
      <c r="I4" s="339"/>
      <c r="J4" s="338"/>
      <c r="K4" s="338"/>
      <c r="L4" s="338"/>
      <c r="M4" s="339"/>
      <c r="N4" s="339"/>
      <c r="O4" s="339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5"/>
      <c r="AC4" s="335"/>
      <c r="AD4" s="335"/>
      <c r="AE4" s="334" t="s">
        <v>26</v>
      </c>
      <c r="AF4" s="334"/>
      <c r="AG4" s="334"/>
      <c r="AH4" s="334" t="s">
        <v>249</v>
      </c>
      <c r="AI4" s="335"/>
      <c r="AJ4" s="335"/>
      <c r="AK4" s="334" t="s">
        <v>246</v>
      </c>
      <c r="AL4" s="335"/>
      <c r="AM4" s="335"/>
      <c r="AN4" s="334"/>
      <c r="AO4" s="334"/>
      <c r="AP4" s="334"/>
      <c r="AQ4" s="334" t="s">
        <v>26</v>
      </c>
      <c r="AR4" s="335"/>
      <c r="AS4" s="335"/>
      <c r="AT4" s="334" t="s">
        <v>248</v>
      </c>
      <c r="AU4" s="335"/>
      <c r="AV4" s="335"/>
      <c r="AW4" s="64"/>
      <c r="AX4" s="64"/>
      <c r="AY4" s="151">
        <f>COUNTIF(AY7:AY92,"&lt;&gt;0")-COUNTIF(AY7:AY92,"x")-COUNTIF(AY7:AY92,"х")</f>
        <v>0</v>
      </c>
      <c r="AZ4" s="151">
        <f aca="true" t="shared" si="0" ref="AZ4:BP4">COUNTIF(AZ7:AZ92,"&lt;&gt;0")-COUNTIF(AZ7:AZ92,"x")-COUNTIF(AZ7:AZ92,"х")</f>
        <v>0</v>
      </c>
      <c r="BA4" s="151">
        <f t="shared" si="0"/>
        <v>0</v>
      </c>
      <c r="BB4" s="151">
        <f t="shared" si="0"/>
        <v>0</v>
      </c>
      <c r="BC4" s="151">
        <f t="shared" si="0"/>
        <v>0</v>
      </c>
      <c r="BD4" s="151">
        <f t="shared" si="0"/>
        <v>0</v>
      </c>
      <c r="BE4" s="151">
        <f t="shared" si="0"/>
        <v>0</v>
      </c>
      <c r="BF4" s="151">
        <f t="shared" si="0"/>
        <v>0</v>
      </c>
      <c r="BG4" s="151">
        <f t="shared" si="0"/>
        <v>0</v>
      </c>
      <c r="BH4" s="151">
        <f t="shared" si="0"/>
        <v>0</v>
      </c>
      <c r="BI4" s="151">
        <f t="shared" si="0"/>
        <v>0</v>
      </c>
      <c r="BJ4" s="151">
        <f t="shared" si="0"/>
        <v>0</v>
      </c>
      <c r="BK4" s="151">
        <f t="shared" si="0"/>
        <v>0</v>
      </c>
      <c r="BL4" s="151">
        <f t="shared" si="0"/>
        <v>0</v>
      </c>
      <c r="BM4" s="151">
        <f t="shared" si="0"/>
        <v>0</v>
      </c>
      <c r="BN4" s="151">
        <f t="shared" si="0"/>
        <v>0</v>
      </c>
      <c r="BO4" s="151">
        <f t="shared" si="0"/>
        <v>0</v>
      </c>
      <c r="BP4" s="151">
        <f t="shared" si="0"/>
        <v>0</v>
      </c>
    </row>
    <row r="5" spans="1:68" ht="31.5" customHeight="1">
      <c r="A5" s="339"/>
      <c r="B5" s="339"/>
      <c r="C5" s="339"/>
      <c r="D5" s="14" t="s">
        <v>75</v>
      </c>
      <c r="E5" s="14" t="s">
        <v>76</v>
      </c>
      <c r="F5" s="14" t="s">
        <v>77</v>
      </c>
      <c r="G5" s="14" t="s">
        <v>75</v>
      </c>
      <c r="H5" s="14" t="s">
        <v>76</v>
      </c>
      <c r="I5" s="14" t="s">
        <v>77</v>
      </c>
      <c r="J5" s="14" t="s">
        <v>75</v>
      </c>
      <c r="K5" s="14" t="s">
        <v>76</v>
      </c>
      <c r="L5" s="14" t="s">
        <v>77</v>
      </c>
      <c r="M5" s="14" t="s">
        <v>75</v>
      </c>
      <c r="N5" s="14" t="s">
        <v>76</v>
      </c>
      <c r="O5" s="14" t="s">
        <v>77</v>
      </c>
      <c r="P5" s="233" t="s">
        <v>75</v>
      </c>
      <c r="Q5" s="233" t="s">
        <v>76</v>
      </c>
      <c r="R5" s="233" t="s">
        <v>77</v>
      </c>
      <c r="S5" s="233" t="s">
        <v>75</v>
      </c>
      <c r="T5" s="233" t="s">
        <v>76</v>
      </c>
      <c r="U5" s="233" t="s">
        <v>77</v>
      </c>
      <c r="V5" s="233" t="s">
        <v>75</v>
      </c>
      <c r="W5" s="233" t="s">
        <v>76</v>
      </c>
      <c r="X5" s="233" t="s">
        <v>77</v>
      </c>
      <c r="Y5" s="233" t="s">
        <v>75</v>
      </c>
      <c r="Z5" s="233" t="s">
        <v>76</v>
      </c>
      <c r="AA5" s="233" t="s">
        <v>77</v>
      </c>
      <c r="AB5" s="233" t="s">
        <v>75</v>
      </c>
      <c r="AC5" s="233" t="s">
        <v>76</v>
      </c>
      <c r="AD5" s="233" t="s">
        <v>77</v>
      </c>
      <c r="AE5" s="233" t="s">
        <v>75</v>
      </c>
      <c r="AF5" s="233" t="s">
        <v>76</v>
      </c>
      <c r="AG5" s="233" t="s">
        <v>77</v>
      </c>
      <c r="AH5" s="233" t="s">
        <v>75</v>
      </c>
      <c r="AI5" s="233" t="s">
        <v>76</v>
      </c>
      <c r="AJ5" s="233" t="s">
        <v>77</v>
      </c>
      <c r="AK5" s="233" t="s">
        <v>75</v>
      </c>
      <c r="AL5" s="233" t="s">
        <v>76</v>
      </c>
      <c r="AM5" s="233" t="s">
        <v>77</v>
      </c>
      <c r="AN5" s="233" t="s">
        <v>75</v>
      </c>
      <c r="AO5" s="233" t="s">
        <v>76</v>
      </c>
      <c r="AP5" s="233" t="s">
        <v>77</v>
      </c>
      <c r="AQ5" s="233" t="s">
        <v>75</v>
      </c>
      <c r="AR5" s="233" t="s">
        <v>76</v>
      </c>
      <c r="AS5" s="233" t="s">
        <v>77</v>
      </c>
      <c r="AT5" s="233" t="s">
        <v>75</v>
      </c>
      <c r="AU5" s="233" t="s">
        <v>76</v>
      </c>
      <c r="AV5" s="233" t="s">
        <v>77</v>
      </c>
      <c r="AW5" s="64"/>
      <c r="AX5" s="326" t="s">
        <v>78</v>
      </c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289"/>
      <c r="BO5" s="289"/>
      <c r="BP5" s="290"/>
    </row>
    <row r="6" spans="1:68" ht="12.75">
      <c r="A6" s="14" t="s">
        <v>9</v>
      </c>
      <c r="B6" s="14" t="s">
        <v>10</v>
      </c>
      <c r="C6" s="14" t="s">
        <v>21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233">
        <v>13</v>
      </c>
      <c r="Q6" s="233">
        <v>14</v>
      </c>
      <c r="R6" s="233">
        <v>15</v>
      </c>
      <c r="S6" s="233">
        <v>16</v>
      </c>
      <c r="T6" s="233">
        <v>17</v>
      </c>
      <c r="U6" s="233">
        <v>18</v>
      </c>
      <c r="V6" s="233">
        <v>19</v>
      </c>
      <c r="W6" s="233">
        <v>20</v>
      </c>
      <c r="X6" s="233">
        <v>21</v>
      </c>
      <c r="Y6" s="233">
        <v>22</v>
      </c>
      <c r="Z6" s="233">
        <v>23</v>
      </c>
      <c r="AA6" s="233">
        <v>24</v>
      </c>
      <c r="AB6" s="233">
        <v>25</v>
      </c>
      <c r="AC6" s="233">
        <v>26</v>
      </c>
      <c r="AD6" s="233">
        <v>27</v>
      </c>
      <c r="AE6" s="233">
        <v>28</v>
      </c>
      <c r="AF6" s="233">
        <v>29</v>
      </c>
      <c r="AG6" s="233">
        <v>30</v>
      </c>
      <c r="AH6" s="233">
        <v>31</v>
      </c>
      <c r="AI6" s="233">
        <v>32</v>
      </c>
      <c r="AJ6" s="233">
        <v>33</v>
      </c>
      <c r="AK6" s="233">
        <v>34</v>
      </c>
      <c r="AL6" s="233">
        <v>35</v>
      </c>
      <c r="AM6" s="233">
        <v>36</v>
      </c>
      <c r="AN6" s="233">
        <v>37</v>
      </c>
      <c r="AO6" s="233">
        <v>38</v>
      </c>
      <c r="AP6" s="233">
        <v>39</v>
      </c>
      <c r="AQ6" s="233">
        <v>40</v>
      </c>
      <c r="AR6" s="233">
        <v>41</v>
      </c>
      <c r="AS6" s="233">
        <v>42</v>
      </c>
      <c r="AT6" s="233">
        <v>43</v>
      </c>
      <c r="AU6" s="233">
        <v>44</v>
      </c>
      <c r="AV6" s="233">
        <v>45</v>
      </c>
      <c r="AW6" s="64"/>
      <c r="AX6" s="5" t="s">
        <v>79</v>
      </c>
      <c r="AY6" s="6" t="s">
        <v>106</v>
      </c>
      <c r="AZ6" s="6" t="s">
        <v>107</v>
      </c>
      <c r="BA6" s="6" t="s">
        <v>108</v>
      </c>
      <c r="BB6" s="6" t="s">
        <v>410</v>
      </c>
      <c r="BC6" s="6" t="s">
        <v>411</v>
      </c>
      <c r="BD6" s="6" t="s">
        <v>412</v>
      </c>
      <c r="BE6" s="74" t="s">
        <v>347</v>
      </c>
      <c r="BF6" s="74" t="s">
        <v>348</v>
      </c>
      <c r="BG6" s="74" t="s">
        <v>349</v>
      </c>
      <c r="BH6" s="74" t="s">
        <v>283</v>
      </c>
      <c r="BI6" s="74" t="s">
        <v>284</v>
      </c>
      <c r="BJ6" s="74" t="s">
        <v>285</v>
      </c>
      <c r="BK6" s="74" t="s">
        <v>353</v>
      </c>
      <c r="BL6" s="74" t="s">
        <v>352</v>
      </c>
      <c r="BM6" s="74" t="s">
        <v>354</v>
      </c>
      <c r="BN6" s="135" t="s">
        <v>281</v>
      </c>
      <c r="BO6" s="135" t="s">
        <v>361</v>
      </c>
      <c r="BP6" s="135" t="s">
        <v>282</v>
      </c>
    </row>
    <row r="7" spans="1:68" ht="31.5" customHeight="1">
      <c r="A7" s="340" t="s">
        <v>80</v>
      </c>
      <c r="B7" s="14" t="s">
        <v>23</v>
      </c>
      <c r="C7" s="14">
        <v>6000</v>
      </c>
      <c r="D7" s="15">
        <f aca="true" t="shared" si="1" ref="D7:AV7">SUM(D11,D13,D15,D17,D19,D29,D37,D39,D47,D49,D51,D53,D55,D63,D75,D77,D79,D81,D83,D85,D87,D89,D91)</f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5">
        <f t="shared" si="1"/>
        <v>0</v>
      </c>
      <c r="K7" s="15">
        <f t="shared" si="1"/>
        <v>0</v>
      </c>
      <c r="L7" s="15">
        <f t="shared" si="1"/>
        <v>0</v>
      </c>
      <c r="M7" s="15">
        <f t="shared" si="1"/>
        <v>0</v>
      </c>
      <c r="N7" s="15">
        <f t="shared" si="1"/>
        <v>0</v>
      </c>
      <c r="O7" s="15">
        <f t="shared" si="1"/>
        <v>0</v>
      </c>
      <c r="P7" s="15">
        <f t="shared" si="1"/>
        <v>0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0</v>
      </c>
      <c r="Z7" s="15">
        <f t="shared" si="1"/>
        <v>0</v>
      </c>
      <c r="AA7" s="15">
        <f t="shared" si="1"/>
        <v>0</v>
      </c>
      <c r="AB7" s="15">
        <f t="shared" si="1"/>
        <v>0</v>
      </c>
      <c r="AC7" s="15">
        <f t="shared" si="1"/>
        <v>0</v>
      </c>
      <c r="AD7" s="15">
        <f t="shared" si="1"/>
        <v>0</v>
      </c>
      <c r="AE7" s="15">
        <f t="shared" si="1"/>
        <v>0</v>
      </c>
      <c r="AF7" s="15">
        <f t="shared" si="1"/>
        <v>0</v>
      </c>
      <c r="AG7" s="15">
        <f t="shared" si="1"/>
        <v>0</v>
      </c>
      <c r="AH7" s="15">
        <f t="shared" si="1"/>
        <v>0</v>
      </c>
      <c r="AI7" s="15">
        <f t="shared" si="1"/>
        <v>0</v>
      </c>
      <c r="AJ7" s="15">
        <f t="shared" si="1"/>
        <v>0</v>
      </c>
      <c r="AK7" s="15">
        <f t="shared" si="1"/>
        <v>0</v>
      </c>
      <c r="AL7" s="15">
        <f t="shared" si="1"/>
        <v>0</v>
      </c>
      <c r="AM7" s="15">
        <f t="shared" si="1"/>
        <v>0</v>
      </c>
      <c r="AN7" s="15">
        <f t="shared" si="1"/>
        <v>0</v>
      </c>
      <c r="AO7" s="15">
        <f t="shared" si="1"/>
        <v>0</v>
      </c>
      <c r="AP7" s="15">
        <f t="shared" si="1"/>
        <v>0</v>
      </c>
      <c r="AQ7" s="15">
        <f t="shared" si="1"/>
        <v>0</v>
      </c>
      <c r="AR7" s="15">
        <f t="shared" si="1"/>
        <v>0</v>
      </c>
      <c r="AS7" s="15">
        <f t="shared" si="1"/>
        <v>0</v>
      </c>
      <c r="AT7" s="15">
        <f t="shared" si="1"/>
        <v>0</v>
      </c>
      <c r="AU7" s="15">
        <f t="shared" si="1"/>
        <v>0</v>
      </c>
      <c r="AV7" s="15">
        <f t="shared" si="1"/>
        <v>0</v>
      </c>
      <c r="AW7" s="64"/>
      <c r="AX7" s="14">
        <v>6000</v>
      </c>
      <c r="AY7" s="7">
        <f>IF((D7+G7+J7)&gt;=M7,0,(D7+G7+J7)-M7)</f>
        <v>0</v>
      </c>
      <c r="AZ7" s="7">
        <f>IF((E7+H7+K7)&gt;=N7,0,(E7+H7+K7)-N7)</f>
        <v>0</v>
      </c>
      <c r="BA7" s="7">
        <f>IF(F7+(I7+L7)&gt;=O7,0,(F7+I7+L7)-O7)</f>
        <v>0</v>
      </c>
      <c r="BB7" s="7">
        <f>IF(M7&gt;=V7,0,M7-V7)</f>
        <v>0</v>
      </c>
      <c r="BC7" s="7">
        <f>IF(N7&gt;=W7,0,N7-W7)</f>
        <v>0</v>
      </c>
      <c r="BD7" s="7">
        <f>IF(O7&gt;=X7,0,O7-X7)</f>
        <v>0</v>
      </c>
      <c r="BE7" s="7">
        <f>IF(V7&gt;=AB7,0,V7-AB7)</f>
        <v>0</v>
      </c>
      <c r="BF7" s="7">
        <f>IF(W7&gt;=AC7,0,W7-AC7)</f>
        <v>0</v>
      </c>
      <c r="BG7" s="7">
        <f>IF(X7&gt;=AD7,0,X7-AD7)</f>
        <v>0</v>
      </c>
      <c r="BH7" s="7">
        <f>IF(AB7&gt;=AH7,0,AB7-AH7)</f>
        <v>0</v>
      </c>
      <c r="BI7" s="7">
        <f>IF(AC7&gt;=AI7,0,AC7-AI7)</f>
        <v>0</v>
      </c>
      <c r="BJ7" s="7">
        <f>IF(AD7&gt;=AJ7,0,AD7-AJ7)</f>
        <v>0</v>
      </c>
      <c r="BK7" s="7">
        <f>IF(AE7&gt;=AK7+AH7,0,AE7-(AK7+AH7))</f>
        <v>0</v>
      </c>
      <c r="BL7" s="7">
        <f>IF(AF7&gt;=AL7+AI7,0,AF7-(AL7+AI7))</f>
        <v>0</v>
      </c>
      <c r="BM7" s="7">
        <f>IF(AG7&gt;=AM7+AJ7,0,AG7-(AM7+AJ7))</f>
        <v>0</v>
      </c>
      <c r="BN7" s="7">
        <f>IF(AQ7&gt;=AT7,0,AQ7-AT7)</f>
        <v>0</v>
      </c>
      <c r="BO7" s="7">
        <f>IF(AR7&gt;=AU7,0,AR7-AU7)</f>
        <v>0</v>
      </c>
      <c r="BP7" s="7">
        <f>IF(AS7&gt;=AV7,0,AS7-AV7)</f>
        <v>0</v>
      </c>
    </row>
    <row r="8" spans="1:68" ht="30.75" customHeight="1">
      <c r="A8" s="340"/>
      <c r="B8" s="14" t="s">
        <v>65</v>
      </c>
      <c r="C8" s="14">
        <v>6001</v>
      </c>
      <c r="D8" s="132" t="s">
        <v>16</v>
      </c>
      <c r="E8" s="132" t="s">
        <v>16</v>
      </c>
      <c r="F8" s="132" t="s">
        <v>16</v>
      </c>
      <c r="G8" s="132" t="s">
        <v>16</v>
      </c>
      <c r="H8" s="132" t="s">
        <v>16</v>
      </c>
      <c r="I8" s="132" t="s">
        <v>16</v>
      </c>
      <c r="J8" s="132" t="s">
        <v>16</v>
      </c>
      <c r="K8" s="132" t="s">
        <v>16</v>
      </c>
      <c r="L8" s="132" t="s">
        <v>16</v>
      </c>
      <c r="M8" s="132" t="s">
        <v>16</v>
      </c>
      <c r="N8" s="132" t="s">
        <v>16</v>
      </c>
      <c r="O8" s="132" t="s">
        <v>16</v>
      </c>
      <c r="P8" s="133" t="s">
        <v>16</v>
      </c>
      <c r="Q8" s="133" t="s">
        <v>16</v>
      </c>
      <c r="R8" s="133" t="s">
        <v>16</v>
      </c>
      <c r="S8" s="133" t="s">
        <v>16</v>
      </c>
      <c r="T8" s="133" t="s">
        <v>16</v>
      </c>
      <c r="U8" s="133" t="s">
        <v>16</v>
      </c>
      <c r="V8" s="133" t="s">
        <v>16</v>
      </c>
      <c r="W8" s="133" t="s">
        <v>16</v>
      </c>
      <c r="X8" s="133" t="s">
        <v>16</v>
      </c>
      <c r="Y8" s="133" t="s">
        <v>16</v>
      </c>
      <c r="Z8" s="133" t="s">
        <v>16</v>
      </c>
      <c r="AA8" s="133" t="s">
        <v>16</v>
      </c>
      <c r="AB8" s="234">
        <f>SUM(AB12,AB14,AB16,AB18,AB20,AB30,AB38,AB40,AB48,AB50,AB52,AB54,AB56,AB64,AB76,AB78,AB80,AB82,AB84,AB86,AB88,AB90,AB92)</f>
        <v>0</v>
      </c>
      <c r="AC8" s="234">
        <f aca="true" t="shared" si="2" ref="AC8:AM8">SUM(AC12,AC14,AC16,AC18,AC20,AC30,AC38,AC40,AC48,AC50,AC52,AC54,AC56,AC64,AC76,AC78,AC80,AC82,AC84,AC86,AC88,AC90,AC92)</f>
        <v>0</v>
      </c>
      <c r="AD8" s="234">
        <f t="shared" si="2"/>
        <v>0</v>
      </c>
      <c r="AE8" s="234">
        <f t="shared" si="2"/>
        <v>0</v>
      </c>
      <c r="AF8" s="234">
        <f t="shared" si="2"/>
        <v>0</v>
      </c>
      <c r="AG8" s="234">
        <f t="shared" si="2"/>
        <v>0</v>
      </c>
      <c r="AH8" s="234">
        <f t="shared" si="2"/>
        <v>0</v>
      </c>
      <c r="AI8" s="234">
        <f t="shared" si="2"/>
        <v>0</v>
      </c>
      <c r="AJ8" s="234">
        <f t="shared" si="2"/>
        <v>0</v>
      </c>
      <c r="AK8" s="234">
        <f t="shared" si="2"/>
        <v>0</v>
      </c>
      <c r="AL8" s="234">
        <f t="shared" si="2"/>
        <v>0</v>
      </c>
      <c r="AM8" s="234">
        <f t="shared" si="2"/>
        <v>0</v>
      </c>
      <c r="AN8" s="133" t="s">
        <v>16</v>
      </c>
      <c r="AO8" s="133" t="s">
        <v>16</v>
      </c>
      <c r="AP8" s="133" t="s">
        <v>16</v>
      </c>
      <c r="AQ8" s="133" t="s">
        <v>16</v>
      </c>
      <c r="AR8" s="133" t="s">
        <v>16</v>
      </c>
      <c r="AS8" s="133" t="s">
        <v>16</v>
      </c>
      <c r="AT8" s="133" t="s">
        <v>16</v>
      </c>
      <c r="AU8" s="133" t="s">
        <v>16</v>
      </c>
      <c r="AV8" s="133" t="s">
        <v>16</v>
      </c>
      <c r="AW8" s="64"/>
      <c r="AX8" s="14">
        <v>6001</v>
      </c>
      <c r="AY8" s="8" t="s">
        <v>81</v>
      </c>
      <c r="AZ8" s="8" t="s">
        <v>81</v>
      </c>
      <c r="BA8" s="8" t="s">
        <v>81</v>
      </c>
      <c r="BB8" s="8" t="s">
        <v>81</v>
      </c>
      <c r="BC8" s="8" t="s">
        <v>81</v>
      </c>
      <c r="BD8" s="8" t="s">
        <v>81</v>
      </c>
      <c r="BE8" s="8" t="s">
        <v>81</v>
      </c>
      <c r="BF8" s="8" t="s">
        <v>81</v>
      </c>
      <c r="BG8" s="8" t="s">
        <v>81</v>
      </c>
      <c r="BH8" s="7">
        <f aca="true" t="shared" si="3" ref="BH8:BH71">IF(AB8&gt;=AH8,0,AB8-AH8)</f>
        <v>0</v>
      </c>
      <c r="BI8" s="7">
        <f aca="true" t="shared" si="4" ref="BI8:BI71">IF(AC8&gt;=AI8,0,AC8-AI8)</f>
        <v>0</v>
      </c>
      <c r="BJ8" s="7">
        <f aca="true" t="shared" si="5" ref="BJ8:BJ71">IF(AD8&gt;=AJ8,0,AD8-AJ8)</f>
        <v>0</v>
      </c>
      <c r="BK8" s="7">
        <f aca="true" t="shared" si="6" ref="BK8:BK71">IF(AE8&gt;=AK8+AH8,0,AE8-(AK8+AH8))</f>
        <v>0</v>
      </c>
      <c r="BL8" s="7">
        <f aca="true" t="shared" si="7" ref="BL8:BL71">IF(AF8&gt;=AL8+AI8,0,AF8-(AL8+AI8))</f>
        <v>0</v>
      </c>
      <c r="BM8" s="7">
        <f aca="true" t="shared" si="8" ref="BM8:BM71">IF(AG8&gt;=AM8+AJ8,0,AG8-(AM8+AJ8))</f>
        <v>0</v>
      </c>
      <c r="BN8" s="8" t="s">
        <v>81</v>
      </c>
      <c r="BO8" s="8" t="s">
        <v>81</v>
      </c>
      <c r="BP8" s="8" t="s">
        <v>81</v>
      </c>
    </row>
    <row r="9" spans="1:68" ht="24.75" customHeight="1">
      <c r="A9" s="333" t="s">
        <v>379</v>
      </c>
      <c r="B9" s="233" t="s">
        <v>23</v>
      </c>
      <c r="C9" s="233">
        <v>6010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47"/>
      <c r="AO9" s="147"/>
      <c r="AP9" s="147"/>
      <c r="AQ9" s="147"/>
      <c r="AR9" s="147"/>
      <c r="AS9" s="147"/>
      <c r="AT9" s="147"/>
      <c r="AU9" s="147"/>
      <c r="AV9" s="147"/>
      <c r="AW9" s="64"/>
      <c r="AX9" s="164">
        <v>6010</v>
      </c>
      <c r="AY9" s="7">
        <f>IF((D9+G9+J9)&gt;=M9,0,(D9+G9+J9)-M9)</f>
        <v>0</v>
      </c>
      <c r="AZ9" s="7">
        <f>IF((E9+H9+K9)&gt;=N9,0,(E9+H9+K9)-N9)</f>
        <v>0</v>
      </c>
      <c r="BA9" s="7">
        <f>IF(F9+(I9+L9)&gt;=O9,0,(F9+I9+L9)-O9)</f>
        <v>0</v>
      </c>
      <c r="BB9" s="7">
        <f>IF(M9&gt;=V9,0,M9-V9)</f>
        <v>0</v>
      </c>
      <c r="BC9" s="7">
        <f>IF(N9&gt;=W9,0,N9-W9)</f>
        <v>0</v>
      </c>
      <c r="BD9" s="7">
        <f>IF(O9&gt;=X9,0,O9-X9)</f>
        <v>0</v>
      </c>
      <c r="BE9" s="7">
        <f>IF(V9&gt;=AB9,0,V9-AB9)</f>
        <v>0</v>
      </c>
      <c r="BF9" s="7">
        <f>IF(W9&gt;=AC9,0,W9-AC9)</f>
        <v>0</v>
      </c>
      <c r="BG9" s="7">
        <f aca="true" t="shared" si="9" ref="BG9:BG71">IF(X9&gt;=AD9,0,X9-AD9)</f>
        <v>0</v>
      </c>
      <c r="BH9" s="7">
        <f t="shared" si="3"/>
        <v>0</v>
      </c>
      <c r="BI9" s="7">
        <f t="shared" si="4"/>
        <v>0</v>
      </c>
      <c r="BJ9" s="7">
        <f t="shared" si="5"/>
        <v>0</v>
      </c>
      <c r="BK9" s="7">
        <f t="shared" si="6"/>
        <v>0</v>
      </c>
      <c r="BL9" s="7">
        <f t="shared" si="7"/>
        <v>0</v>
      </c>
      <c r="BM9" s="7">
        <f t="shared" si="8"/>
        <v>0</v>
      </c>
      <c r="BN9" s="7">
        <f>IF(AQ9&gt;=AT9,0,AQ9-AT9)</f>
        <v>0</v>
      </c>
      <c r="BO9" s="7">
        <f>IF(AR9&gt;=AU9,0,AR9-AU9)</f>
        <v>0</v>
      </c>
      <c r="BP9" s="7">
        <f>IF(AS9&gt;=AV9,0,AS9-AV9)</f>
        <v>0</v>
      </c>
    </row>
    <row r="10" spans="1:68" ht="63" customHeight="1">
      <c r="A10" s="333"/>
      <c r="B10" s="233" t="s">
        <v>65</v>
      </c>
      <c r="C10" s="233">
        <v>6011</v>
      </c>
      <c r="D10" s="133" t="s">
        <v>16</v>
      </c>
      <c r="E10" s="133" t="s">
        <v>16</v>
      </c>
      <c r="F10" s="133" t="s">
        <v>16</v>
      </c>
      <c r="G10" s="133" t="s">
        <v>16</v>
      </c>
      <c r="H10" s="133" t="s">
        <v>16</v>
      </c>
      <c r="I10" s="133" t="s">
        <v>16</v>
      </c>
      <c r="J10" s="133" t="s">
        <v>16</v>
      </c>
      <c r="K10" s="133" t="s">
        <v>16</v>
      </c>
      <c r="L10" s="133" t="s">
        <v>16</v>
      </c>
      <c r="M10" s="133" t="s">
        <v>16</v>
      </c>
      <c r="N10" s="133" t="s">
        <v>16</v>
      </c>
      <c r="O10" s="133" t="s">
        <v>16</v>
      </c>
      <c r="P10" s="133" t="s">
        <v>16</v>
      </c>
      <c r="Q10" s="133" t="s">
        <v>16</v>
      </c>
      <c r="R10" s="133" t="s">
        <v>16</v>
      </c>
      <c r="S10" s="133" t="s">
        <v>16</v>
      </c>
      <c r="T10" s="133" t="s">
        <v>16</v>
      </c>
      <c r="U10" s="133" t="s">
        <v>16</v>
      </c>
      <c r="V10" s="133" t="s">
        <v>16</v>
      </c>
      <c r="W10" s="133" t="s">
        <v>16</v>
      </c>
      <c r="X10" s="133" t="s">
        <v>16</v>
      </c>
      <c r="Y10" s="133" t="s">
        <v>16</v>
      </c>
      <c r="Z10" s="133" t="s">
        <v>16</v>
      </c>
      <c r="AA10" s="133" t="s">
        <v>16</v>
      </c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33" t="s">
        <v>16</v>
      </c>
      <c r="AO10" s="133" t="s">
        <v>16</v>
      </c>
      <c r="AP10" s="133" t="s">
        <v>16</v>
      </c>
      <c r="AQ10" s="133" t="s">
        <v>16</v>
      </c>
      <c r="AR10" s="133" t="s">
        <v>16</v>
      </c>
      <c r="AS10" s="133" t="s">
        <v>16</v>
      </c>
      <c r="AT10" s="133" t="s">
        <v>16</v>
      </c>
      <c r="AU10" s="133" t="s">
        <v>16</v>
      </c>
      <c r="AV10" s="133" t="s">
        <v>16</v>
      </c>
      <c r="AW10" s="64"/>
      <c r="AX10" s="164">
        <v>6011</v>
      </c>
      <c r="AY10" s="8" t="s">
        <v>81</v>
      </c>
      <c r="AZ10" s="8" t="s">
        <v>81</v>
      </c>
      <c r="BA10" s="8" t="s">
        <v>81</v>
      </c>
      <c r="BB10" s="8" t="s">
        <v>81</v>
      </c>
      <c r="BC10" s="8" t="s">
        <v>81</v>
      </c>
      <c r="BD10" s="8" t="s">
        <v>81</v>
      </c>
      <c r="BE10" s="8" t="s">
        <v>81</v>
      </c>
      <c r="BF10" s="8" t="s">
        <v>81</v>
      </c>
      <c r="BG10" s="8" t="s">
        <v>81</v>
      </c>
      <c r="BH10" s="7">
        <f t="shared" si="3"/>
        <v>0</v>
      </c>
      <c r="BI10" s="7">
        <f t="shared" si="4"/>
        <v>0</v>
      </c>
      <c r="BJ10" s="7">
        <f t="shared" si="5"/>
        <v>0</v>
      </c>
      <c r="BK10" s="7">
        <f t="shared" si="6"/>
        <v>0</v>
      </c>
      <c r="BL10" s="7">
        <f t="shared" si="7"/>
        <v>0</v>
      </c>
      <c r="BM10" s="7">
        <f t="shared" si="8"/>
        <v>0</v>
      </c>
      <c r="BN10" s="8" t="s">
        <v>81</v>
      </c>
      <c r="BO10" s="8" t="s">
        <v>81</v>
      </c>
      <c r="BP10" s="8" t="s">
        <v>81</v>
      </c>
    </row>
    <row r="11" spans="1:68" ht="44.25" customHeight="1">
      <c r="A11" s="333" t="s">
        <v>241</v>
      </c>
      <c r="B11" s="233" t="s">
        <v>23</v>
      </c>
      <c r="C11" s="233">
        <v>6020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47"/>
      <c r="AO11" s="147"/>
      <c r="AP11" s="147"/>
      <c r="AQ11" s="147"/>
      <c r="AR11" s="147"/>
      <c r="AS11" s="147"/>
      <c r="AT11" s="147"/>
      <c r="AU11" s="147"/>
      <c r="AV11" s="147"/>
      <c r="AW11" s="64"/>
      <c r="AX11" s="164">
        <v>6020</v>
      </c>
      <c r="AY11" s="7">
        <f>IF((D11+G11+J11)&gt;=M11,0,(D11+G11+J11)-M11)</f>
        <v>0</v>
      </c>
      <c r="AZ11" s="7">
        <f>IF((E11+H11+K11)&gt;=N11,0,(E11+H11+K11)-N11)</f>
        <v>0</v>
      </c>
      <c r="BA11" s="7">
        <f>IF(F11+(I11+L11)&gt;=O11,0,(F11+I11+L11)-O11)</f>
        <v>0</v>
      </c>
      <c r="BB11" s="7">
        <f>IF(M11&gt;=V11,0,M11-V11)</f>
        <v>0</v>
      </c>
      <c r="BC11" s="7">
        <f>IF(N11&gt;=W11,0,N11-W11)</f>
        <v>0</v>
      </c>
      <c r="BD11" s="7">
        <f>IF(O11&gt;=X11,0,O11-X11)</f>
        <v>0</v>
      </c>
      <c r="BE11" s="7">
        <f>IF(V11&gt;=AB11,0,V11-AB11)</f>
        <v>0</v>
      </c>
      <c r="BF11" s="7">
        <f>IF(W11&gt;=AC11,0,W11-AC11)</f>
        <v>0</v>
      </c>
      <c r="BG11" s="7">
        <f t="shared" si="9"/>
        <v>0</v>
      </c>
      <c r="BH11" s="7">
        <f t="shared" si="3"/>
        <v>0</v>
      </c>
      <c r="BI11" s="7">
        <f t="shared" si="4"/>
        <v>0</v>
      </c>
      <c r="BJ11" s="7">
        <f t="shared" si="5"/>
        <v>0</v>
      </c>
      <c r="BK11" s="7">
        <f t="shared" si="6"/>
        <v>0</v>
      </c>
      <c r="BL11" s="7">
        <f t="shared" si="7"/>
        <v>0</v>
      </c>
      <c r="BM11" s="7">
        <f t="shared" si="8"/>
        <v>0</v>
      </c>
      <c r="BN11" s="7">
        <f>IF(AQ11&gt;=AT11,0,AQ11-AT11)</f>
        <v>0</v>
      </c>
      <c r="BO11" s="7">
        <f>IF(AR11&gt;=AU11,0,AR11-AU11)</f>
        <v>0</v>
      </c>
      <c r="BP11" s="7">
        <f>IF(AS11&gt;=AV11,0,AS11-AV11)</f>
        <v>0</v>
      </c>
    </row>
    <row r="12" spans="1:68" ht="27.75" customHeight="1">
      <c r="A12" s="333"/>
      <c r="B12" s="233" t="s">
        <v>65</v>
      </c>
      <c r="C12" s="233">
        <v>6021</v>
      </c>
      <c r="D12" s="133" t="s">
        <v>16</v>
      </c>
      <c r="E12" s="133" t="s">
        <v>16</v>
      </c>
      <c r="F12" s="133" t="s">
        <v>16</v>
      </c>
      <c r="G12" s="133" t="s">
        <v>16</v>
      </c>
      <c r="H12" s="133" t="s">
        <v>16</v>
      </c>
      <c r="I12" s="133" t="s">
        <v>16</v>
      </c>
      <c r="J12" s="133" t="s">
        <v>16</v>
      </c>
      <c r="K12" s="133" t="s">
        <v>16</v>
      </c>
      <c r="L12" s="133" t="s">
        <v>16</v>
      </c>
      <c r="M12" s="133" t="s">
        <v>16</v>
      </c>
      <c r="N12" s="133" t="s">
        <v>16</v>
      </c>
      <c r="O12" s="133" t="s">
        <v>16</v>
      </c>
      <c r="P12" s="133" t="s">
        <v>16</v>
      </c>
      <c r="Q12" s="133" t="s">
        <v>16</v>
      </c>
      <c r="R12" s="133" t="s">
        <v>16</v>
      </c>
      <c r="S12" s="133" t="s">
        <v>16</v>
      </c>
      <c r="T12" s="133" t="s">
        <v>16</v>
      </c>
      <c r="U12" s="133" t="s">
        <v>16</v>
      </c>
      <c r="V12" s="133" t="s">
        <v>16</v>
      </c>
      <c r="W12" s="133" t="s">
        <v>16</v>
      </c>
      <c r="X12" s="133" t="s">
        <v>16</v>
      </c>
      <c r="Y12" s="133" t="s">
        <v>16</v>
      </c>
      <c r="Z12" s="133" t="s">
        <v>16</v>
      </c>
      <c r="AA12" s="133" t="s">
        <v>16</v>
      </c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33" t="s">
        <v>16</v>
      </c>
      <c r="AO12" s="133" t="s">
        <v>16</v>
      </c>
      <c r="AP12" s="133" t="s">
        <v>16</v>
      </c>
      <c r="AQ12" s="133" t="s">
        <v>16</v>
      </c>
      <c r="AR12" s="133" t="s">
        <v>16</v>
      </c>
      <c r="AS12" s="133" t="s">
        <v>16</v>
      </c>
      <c r="AT12" s="133" t="s">
        <v>16</v>
      </c>
      <c r="AU12" s="133" t="s">
        <v>16</v>
      </c>
      <c r="AV12" s="133" t="s">
        <v>16</v>
      </c>
      <c r="AW12" s="64"/>
      <c r="AX12" s="164">
        <v>6021</v>
      </c>
      <c r="AY12" s="8" t="s">
        <v>81</v>
      </c>
      <c r="AZ12" s="8" t="s">
        <v>81</v>
      </c>
      <c r="BA12" s="8" t="s">
        <v>81</v>
      </c>
      <c r="BB12" s="8" t="s">
        <v>81</v>
      </c>
      <c r="BC12" s="8" t="s">
        <v>81</v>
      </c>
      <c r="BD12" s="8" t="s">
        <v>81</v>
      </c>
      <c r="BE12" s="8" t="s">
        <v>81</v>
      </c>
      <c r="BF12" s="8" t="s">
        <v>81</v>
      </c>
      <c r="BG12" s="8" t="s">
        <v>81</v>
      </c>
      <c r="BH12" s="7">
        <f t="shared" si="3"/>
        <v>0</v>
      </c>
      <c r="BI12" s="7">
        <f t="shared" si="4"/>
        <v>0</v>
      </c>
      <c r="BJ12" s="7">
        <f t="shared" si="5"/>
        <v>0</v>
      </c>
      <c r="BK12" s="7">
        <f t="shared" si="6"/>
        <v>0</v>
      </c>
      <c r="BL12" s="7">
        <f t="shared" si="7"/>
        <v>0</v>
      </c>
      <c r="BM12" s="7">
        <f t="shared" si="8"/>
        <v>0</v>
      </c>
      <c r="BN12" s="8" t="s">
        <v>81</v>
      </c>
      <c r="BO12" s="8" t="s">
        <v>81</v>
      </c>
      <c r="BP12" s="8" t="s">
        <v>81</v>
      </c>
    </row>
    <row r="13" spans="1:68" ht="30.75" customHeight="1">
      <c r="A13" s="337" t="s">
        <v>238</v>
      </c>
      <c r="B13" s="233" t="s">
        <v>23</v>
      </c>
      <c r="C13" s="233">
        <v>6030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47"/>
      <c r="AO13" s="147"/>
      <c r="AP13" s="147"/>
      <c r="AQ13" s="147"/>
      <c r="AR13" s="147"/>
      <c r="AS13" s="147"/>
      <c r="AT13" s="147"/>
      <c r="AU13" s="147"/>
      <c r="AV13" s="147"/>
      <c r="AW13" s="64"/>
      <c r="AX13" s="164">
        <v>6030</v>
      </c>
      <c r="AY13" s="7">
        <f>IF((D13+G13+J13)&gt;=M13,0,(D13+G13+J13)-M13)</f>
        <v>0</v>
      </c>
      <c r="AZ13" s="7">
        <f>IF((E13+H13+K13)&gt;=N13,0,(E13+H13+K13)-N13)</f>
        <v>0</v>
      </c>
      <c r="BA13" s="7">
        <f>IF(F13+(I13+L13)&gt;=O13,0,(F13+I13+L13)-O13)</f>
        <v>0</v>
      </c>
      <c r="BB13" s="7">
        <f>IF(M13&gt;=V13,0,M13-V13)</f>
        <v>0</v>
      </c>
      <c r="BC13" s="7">
        <f>IF(N13&gt;=W13,0,N13-W13)</f>
        <v>0</v>
      </c>
      <c r="BD13" s="7">
        <f>IF(O13&gt;=X13,0,O13-X13)</f>
        <v>0</v>
      </c>
      <c r="BE13" s="7">
        <f>IF(V13&gt;=AB13,0,V13-AB13)</f>
        <v>0</v>
      </c>
      <c r="BF13" s="7">
        <f>IF(W13&gt;=AC13,0,W13-AC13)</f>
        <v>0</v>
      </c>
      <c r="BG13" s="7">
        <f t="shared" si="9"/>
        <v>0</v>
      </c>
      <c r="BH13" s="7">
        <f t="shared" si="3"/>
        <v>0</v>
      </c>
      <c r="BI13" s="7">
        <f t="shared" si="4"/>
        <v>0</v>
      </c>
      <c r="BJ13" s="7">
        <f t="shared" si="5"/>
        <v>0</v>
      </c>
      <c r="BK13" s="7">
        <f t="shared" si="6"/>
        <v>0</v>
      </c>
      <c r="BL13" s="7">
        <f t="shared" si="7"/>
        <v>0</v>
      </c>
      <c r="BM13" s="7">
        <f t="shared" si="8"/>
        <v>0</v>
      </c>
      <c r="BN13" s="7">
        <f>IF(AQ13&gt;=AT13,0,AQ13-AT13)</f>
        <v>0</v>
      </c>
      <c r="BO13" s="7">
        <f>IF(AR13&gt;=AU13,0,AR13-AU13)</f>
        <v>0</v>
      </c>
      <c r="BP13" s="7">
        <f>IF(AS13&gt;=AV13,0,AS13-AV13)</f>
        <v>0</v>
      </c>
    </row>
    <row r="14" spans="1:68" ht="30.75" customHeight="1">
      <c r="A14" s="337"/>
      <c r="B14" s="233" t="s">
        <v>65</v>
      </c>
      <c r="C14" s="233">
        <v>6031</v>
      </c>
      <c r="D14" s="133" t="s">
        <v>16</v>
      </c>
      <c r="E14" s="133" t="s">
        <v>16</v>
      </c>
      <c r="F14" s="133" t="s">
        <v>16</v>
      </c>
      <c r="G14" s="133" t="s">
        <v>16</v>
      </c>
      <c r="H14" s="133" t="s">
        <v>16</v>
      </c>
      <c r="I14" s="133" t="s">
        <v>16</v>
      </c>
      <c r="J14" s="133" t="s">
        <v>16</v>
      </c>
      <c r="K14" s="133" t="s">
        <v>16</v>
      </c>
      <c r="L14" s="133" t="s">
        <v>16</v>
      </c>
      <c r="M14" s="133" t="s">
        <v>16</v>
      </c>
      <c r="N14" s="133" t="s">
        <v>16</v>
      </c>
      <c r="O14" s="133" t="s">
        <v>16</v>
      </c>
      <c r="P14" s="133" t="s">
        <v>16</v>
      </c>
      <c r="Q14" s="133" t="s">
        <v>16</v>
      </c>
      <c r="R14" s="133" t="s">
        <v>16</v>
      </c>
      <c r="S14" s="133" t="s">
        <v>16</v>
      </c>
      <c r="T14" s="133" t="s">
        <v>16</v>
      </c>
      <c r="U14" s="133" t="s">
        <v>16</v>
      </c>
      <c r="V14" s="133" t="s">
        <v>16</v>
      </c>
      <c r="W14" s="133" t="s">
        <v>16</v>
      </c>
      <c r="X14" s="133" t="s">
        <v>16</v>
      </c>
      <c r="Y14" s="133" t="s">
        <v>16</v>
      </c>
      <c r="Z14" s="133" t="s">
        <v>16</v>
      </c>
      <c r="AA14" s="133" t="s">
        <v>16</v>
      </c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33" t="s">
        <v>16</v>
      </c>
      <c r="AO14" s="133" t="s">
        <v>16</v>
      </c>
      <c r="AP14" s="133" t="s">
        <v>16</v>
      </c>
      <c r="AQ14" s="133" t="s">
        <v>16</v>
      </c>
      <c r="AR14" s="133" t="s">
        <v>16</v>
      </c>
      <c r="AS14" s="133" t="s">
        <v>16</v>
      </c>
      <c r="AT14" s="133" t="s">
        <v>16</v>
      </c>
      <c r="AU14" s="133" t="s">
        <v>16</v>
      </c>
      <c r="AV14" s="133" t="s">
        <v>16</v>
      </c>
      <c r="AW14" s="64"/>
      <c r="AX14" s="164">
        <v>6031</v>
      </c>
      <c r="AY14" s="8" t="s">
        <v>81</v>
      </c>
      <c r="AZ14" s="8" t="s">
        <v>81</v>
      </c>
      <c r="BA14" s="8" t="s">
        <v>81</v>
      </c>
      <c r="BB14" s="8" t="s">
        <v>81</v>
      </c>
      <c r="BC14" s="8" t="s">
        <v>81</v>
      </c>
      <c r="BD14" s="8" t="s">
        <v>81</v>
      </c>
      <c r="BE14" s="8" t="s">
        <v>81</v>
      </c>
      <c r="BF14" s="8" t="s">
        <v>81</v>
      </c>
      <c r="BG14" s="8" t="s">
        <v>81</v>
      </c>
      <c r="BH14" s="7">
        <f t="shared" si="3"/>
        <v>0</v>
      </c>
      <c r="BI14" s="7">
        <f t="shared" si="4"/>
        <v>0</v>
      </c>
      <c r="BJ14" s="7">
        <f t="shared" si="5"/>
        <v>0</v>
      </c>
      <c r="BK14" s="7">
        <f t="shared" si="6"/>
        <v>0</v>
      </c>
      <c r="BL14" s="7">
        <f t="shared" si="7"/>
        <v>0</v>
      </c>
      <c r="BM14" s="7">
        <f t="shared" si="8"/>
        <v>0</v>
      </c>
      <c r="BN14" s="8" t="s">
        <v>81</v>
      </c>
      <c r="BO14" s="8" t="s">
        <v>81</v>
      </c>
      <c r="BP14" s="8" t="s">
        <v>81</v>
      </c>
    </row>
    <row r="15" spans="1:68" ht="31.5" customHeight="1">
      <c r="A15" s="337" t="s">
        <v>239</v>
      </c>
      <c r="B15" s="233" t="s">
        <v>23</v>
      </c>
      <c r="C15" s="233">
        <v>6040</v>
      </c>
      <c r="D15" s="157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47"/>
      <c r="AO15" s="147"/>
      <c r="AP15" s="147"/>
      <c r="AQ15" s="147"/>
      <c r="AR15" s="147"/>
      <c r="AS15" s="147"/>
      <c r="AT15" s="147"/>
      <c r="AU15" s="147"/>
      <c r="AV15" s="147"/>
      <c r="AW15" s="64"/>
      <c r="AX15" s="164">
        <v>6040</v>
      </c>
      <c r="AY15" s="7">
        <f>IF((D15+G15+J15)&gt;=M15,0,(D15+G15+J15)-M15)</f>
        <v>0</v>
      </c>
      <c r="AZ15" s="7">
        <f>IF((E15+H15+K15)&gt;=N15,0,(E15+H15+K15)-N15)</f>
        <v>0</v>
      </c>
      <c r="BA15" s="7">
        <f>IF(F15+(I15+L15)&gt;=O15,0,(F15+I15+L15)-O15)</f>
        <v>0</v>
      </c>
      <c r="BB15" s="7">
        <f>IF(M15&gt;=V15,0,M15-V15)</f>
        <v>0</v>
      </c>
      <c r="BC15" s="7">
        <f>IF(N15&gt;=W15,0,N15-W15)</f>
        <v>0</v>
      </c>
      <c r="BD15" s="7">
        <f>IF(O15&gt;=X15,0,O15-X15)</f>
        <v>0</v>
      </c>
      <c r="BE15" s="7">
        <f>IF(V15&gt;=AB15,0,V15-AB15)</f>
        <v>0</v>
      </c>
      <c r="BF15" s="7">
        <f>IF(W15&gt;=AC15,0,W15-AC15)</f>
        <v>0</v>
      </c>
      <c r="BG15" s="7">
        <f t="shared" si="9"/>
        <v>0</v>
      </c>
      <c r="BH15" s="7">
        <f t="shared" si="3"/>
        <v>0</v>
      </c>
      <c r="BI15" s="7">
        <f t="shared" si="4"/>
        <v>0</v>
      </c>
      <c r="BJ15" s="7">
        <f t="shared" si="5"/>
        <v>0</v>
      </c>
      <c r="BK15" s="7">
        <f t="shared" si="6"/>
        <v>0</v>
      </c>
      <c r="BL15" s="7">
        <f t="shared" si="7"/>
        <v>0</v>
      </c>
      <c r="BM15" s="7">
        <f t="shared" si="8"/>
        <v>0</v>
      </c>
      <c r="BN15" s="7">
        <f>IF(AQ15&gt;=AT15,0,AQ15-AT15)</f>
        <v>0</v>
      </c>
      <c r="BO15" s="7">
        <f>IF(AR15&gt;=AU15,0,AR15-AU15)</f>
        <v>0</v>
      </c>
      <c r="BP15" s="7">
        <f>IF(AS15&gt;=AV15,0,AS15-AV15)</f>
        <v>0</v>
      </c>
    </row>
    <row r="16" spans="1:68" ht="45.75" customHeight="1">
      <c r="A16" s="337"/>
      <c r="B16" s="233" t="s">
        <v>65</v>
      </c>
      <c r="C16" s="233">
        <v>6041</v>
      </c>
      <c r="D16" s="133" t="s">
        <v>16</v>
      </c>
      <c r="E16" s="133" t="s">
        <v>16</v>
      </c>
      <c r="F16" s="133" t="s">
        <v>16</v>
      </c>
      <c r="G16" s="133" t="s">
        <v>16</v>
      </c>
      <c r="H16" s="133" t="s">
        <v>16</v>
      </c>
      <c r="I16" s="133" t="s">
        <v>16</v>
      </c>
      <c r="J16" s="133" t="s">
        <v>16</v>
      </c>
      <c r="K16" s="133" t="s">
        <v>16</v>
      </c>
      <c r="L16" s="133" t="s">
        <v>16</v>
      </c>
      <c r="M16" s="133" t="s">
        <v>16</v>
      </c>
      <c r="N16" s="133" t="s">
        <v>16</v>
      </c>
      <c r="O16" s="133" t="s">
        <v>16</v>
      </c>
      <c r="P16" s="133" t="s">
        <v>16</v>
      </c>
      <c r="Q16" s="133" t="s">
        <v>16</v>
      </c>
      <c r="R16" s="133" t="s">
        <v>16</v>
      </c>
      <c r="S16" s="133" t="s">
        <v>16</v>
      </c>
      <c r="T16" s="133" t="s">
        <v>16</v>
      </c>
      <c r="U16" s="133" t="s">
        <v>16</v>
      </c>
      <c r="V16" s="133" t="s">
        <v>16</v>
      </c>
      <c r="W16" s="133" t="s">
        <v>16</v>
      </c>
      <c r="X16" s="133" t="s">
        <v>16</v>
      </c>
      <c r="Y16" s="133" t="s">
        <v>16</v>
      </c>
      <c r="Z16" s="133" t="s">
        <v>16</v>
      </c>
      <c r="AA16" s="133" t="s">
        <v>16</v>
      </c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33" t="s">
        <v>16</v>
      </c>
      <c r="AO16" s="133" t="s">
        <v>16</v>
      </c>
      <c r="AP16" s="133" t="s">
        <v>16</v>
      </c>
      <c r="AQ16" s="133" t="s">
        <v>16</v>
      </c>
      <c r="AR16" s="133" t="s">
        <v>16</v>
      </c>
      <c r="AS16" s="133" t="s">
        <v>16</v>
      </c>
      <c r="AT16" s="133" t="s">
        <v>16</v>
      </c>
      <c r="AU16" s="133" t="s">
        <v>16</v>
      </c>
      <c r="AV16" s="133" t="s">
        <v>16</v>
      </c>
      <c r="AW16" s="64"/>
      <c r="AX16" s="164">
        <v>6041</v>
      </c>
      <c r="AY16" s="8" t="s">
        <v>81</v>
      </c>
      <c r="AZ16" s="8" t="s">
        <v>81</v>
      </c>
      <c r="BA16" s="8" t="s">
        <v>81</v>
      </c>
      <c r="BB16" s="8" t="s">
        <v>81</v>
      </c>
      <c r="BC16" s="8" t="s">
        <v>81</v>
      </c>
      <c r="BD16" s="8" t="s">
        <v>81</v>
      </c>
      <c r="BE16" s="8" t="s">
        <v>81</v>
      </c>
      <c r="BF16" s="8" t="s">
        <v>81</v>
      </c>
      <c r="BG16" s="8" t="s">
        <v>81</v>
      </c>
      <c r="BH16" s="7">
        <f t="shared" si="3"/>
        <v>0</v>
      </c>
      <c r="BI16" s="7">
        <f t="shared" si="4"/>
        <v>0</v>
      </c>
      <c r="BJ16" s="7">
        <f t="shared" si="5"/>
        <v>0</v>
      </c>
      <c r="BK16" s="7">
        <f t="shared" si="6"/>
        <v>0</v>
      </c>
      <c r="BL16" s="7">
        <f t="shared" si="7"/>
        <v>0</v>
      </c>
      <c r="BM16" s="7">
        <f t="shared" si="8"/>
        <v>0</v>
      </c>
      <c r="BN16" s="8" t="s">
        <v>81</v>
      </c>
      <c r="BO16" s="8" t="s">
        <v>81</v>
      </c>
      <c r="BP16" s="8" t="s">
        <v>81</v>
      </c>
    </row>
    <row r="17" spans="1:68" ht="36.75" customHeight="1">
      <c r="A17" s="337" t="s">
        <v>240</v>
      </c>
      <c r="B17" s="233" t="s">
        <v>23</v>
      </c>
      <c r="C17" s="233">
        <v>6050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47"/>
      <c r="AO17" s="147"/>
      <c r="AP17" s="147"/>
      <c r="AQ17" s="147"/>
      <c r="AR17" s="147"/>
      <c r="AS17" s="147"/>
      <c r="AT17" s="147"/>
      <c r="AU17" s="147"/>
      <c r="AV17" s="147"/>
      <c r="AW17" s="64"/>
      <c r="AX17" s="164">
        <v>6050</v>
      </c>
      <c r="AY17" s="7">
        <f>IF((D17+G17+J17)&gt;=M17,0,(D17+G17+J17)-M17)</f>
        <v>0</v>
      </c>
      <c r="AZ17" s="7">
        <f>IF((E17+H17+K17)&gt;=N17,0,(E17+H17+K17)-N17)</f>
        <v>0</v>
      </c>
      <c r="BA17" s="7">
        <f>IF(F17+(I17+L17)&gt;=O17,0,(F17+I17+L17)-O17)</f>
        <v>0</v>
      </c>
      <c r="BB17" s="7">
        <f>IF(M17&gt;=V17,0,M17-V17)</f>
        <v>0</v>
      </c>
      <c r="BC17" s="7">
        <f>IF(N17&gt;=W17,0,N17-W17)</f>
        <v>0</v>
      </c>
      <c r="BD17" s="7">
        <f>IF(O17&gt;=X17,0,O17-X17)</f>
        <v>0</v>
      </c>
      <c r="BE17" s="7">
        <f>IF(V17&gt;=AB17,0,V17-AB17)</f>
        <v>0</v>
      </c>
      <c r="BF17" s="7">
        <f>IF(W17&gt;=AC17,0,W17-AC17)</f>
        <v>0</v>
      </c>
      <c r="BG17" s="7">
        <f t="shared" si="9"/>
        <v>0</v>
      </c>
      <c r="BH17" s="7">
        <f t="shared" si="3"/>
        <v>0</v>
      </c>
      <c r="BI17" s="7">
        <f t="shared" si="4"/>
        <v>0</v>
      </c>
      <c r="BJ17" s="7">
        <f t="shared" si="5"/>
        <v>0</v>
      </c>
      <c r="BK17" s="7">
        <f t="shared" si="6"/>
        <v>0</v>
      </c>
      <c r="BL17" s="7">
        <f t="shared" si="7"/>
        <v>0</v>
      </c>
      <c r="BM17" s="7">
        <f t="shared" si="8"/>
        <v>0</v>
      </c>
      <c r="BN17" s="7">
        <f>IF(AQ17&gt;=AT17,0,AQ17-AT17)</f>
        <v>0</v>
      </c>
      <c r="BO17" s="7">
        <f>IF(AR17&gt;=AU17,0,AR17-AU17)</f>
        <v>0</v>
      </c>
      <c r="BP17" s="7">
        <f>IF(AS17&gt;=AV17,0,AS17-AV17)</f>
        <v>0</v>
      </c>
    </row>
    <row r="18" spans="1:68" ht="34.5" customHeight="1">
      <c r="A18" s="337"/>
      <c r="B18" s="233" t="s">
        <v>65</v>
      </c>
      <c r="C18" s="233">
        <v>6051</v>
      </c>
      <c r="D18" s="133" t="s">
        <v>16</v>
      </c>
      <c r="E18" s="133" t="s">
        <v>16</v>
      </c>
      <c r="F18" s="133" t="s">
        <v>16</v>
      </c>
      <c r="G18" s="133" t="s">
        <v>16</v>
      </c>
      <c r="H18" s="133" t="s">
        <v>16</v>
      </c>
      <c r="I18" s="133" t="s">
        <v>16</v>
      </c>
      <c r="J18" s="133" t="s">
        <v>16</v>
      </c>
      <c r="K18" s="133" t="s">
        <v>16</v>
      </c>
      <c r="L18" s="133" t="s">
        <v>16</v>
      </c>
      <c r="M18" s="133" t="s">
        <v>16</v>
      </c>
      <c r="N18" s="133" t="s">
        <v>16</v>
      </c>
      <c r="O18" s="133" t="s">
        <v>16</v>
      </c>
      <c r="P18" s="133" t="s">
        <v>16</v>
      </c>
      <c r="Q18" s="133" t="s">
        <v>16</v>
      </c>
      <c r="R18" s="133" t="s">
        <v>16</v>
      </c>
      <c r="S18" s="133" t="s">
        <v>16</v>
      </c>
      <c r="T18" s="133" t="s">
        <v>16</v>
      </c>
      <c r="U18" s="133" t="s">
        <v>16</v>
      </c>
      <c r="V18" s="133" t="s">
        <v>16</v>
      </c>
      <c r="W18" s="133" t="s">
        <v>16</v>
      </c>
      <c r="X18" s="133" t="s">
        <v>16</v>
      </c>
      <c r="Y18" s="133" t="s">
        <v>16</v>
      </c>
      <c r="Z18" s="133" t="s">
        <v>16</v>
      </c>
      <c r="AA18" s="133" t="s">
        <v>16</v>
      </c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33" t="s">
        <v>16</v>
      </c>
      <c r="AO18" s="133" t="s">
        <v>16</v>
      </c>
      <c r="AP18" s="133" t="s">
        <v>16</v>
      </c>
      <c r="AQ18" s="133" t="s">
        <v>16</v>
      </c>
      <c r="AR18" s="133" t="s">
        <v>16</v>
      </c>
      <c r="AS18" s="133" t="s">
        <v>16</v>
      </c>
      <c r="AT18" s="133" t="s">
        <v>16</v>
      </c>
      <c r="AU18" s="133" t="s">
        <v>16</v>
      </c>
      <c r="AV18" s="133" t="s">
        <v>16</v>
      </c>
      <c r="AW18" s="64"/>
      <c r="AX18" s="164">
        <v>6051</v>
      </c>
      <c r="AY18" s="8" t="s">
        <v>81</v>
      </c>
      <c r="AZ18" s="8" t="s">
        <v>81</v>
      </c>
      <c r="BA18" s="8" t="s">
        <v>81</v>
      </c>
      <c r="BB18" s="8" t="s">
        <v>81</v>
      </c>
      <c r="BC18" s="8" t="s">
        <v>81</v>
      </c>
      <c r="BD18" s="8" t="s">
        <v>81</v>
      </c>
      <c r="BE18" s="8" t="s">
        <v>81</v>
      </c>
      <c r="BF18" s="8" t="s">
        <v>81</v>
      </c>
      <c r="BG18" s="8" t="s">
        <v>81</v>
      </c>
      <c r="BH18" s="7">
        <f t="shared" si="3"/>
        <v>0</v>
      </c>
      <c r="BI18" s="7">
        <f t="shared" si="4"/>
        <v>0</v>
      </c>
      <c r="BJ18" s="7">
        <f t="shared" si="5"/>
        <v>0</v>
      </c>
      <c r="BK18" s="7">
        <f t="shared" si="6"/>
        <v>0</v>
      </c>
      <c r="BL18" s="7">
        <f t="shared" si="7"/>
        <v>0</v>
      </c>
      <c r="BM18" s="7">
        <f t="shared" si="8"/>
        <v>0</v>
      </c>
      <c r="BN18" s="8" t="s">
        <v>81</v>
      </c>
      <c r="BO18" s="8" t="s">
        <v>81</v>
      </c>
      <c r="BP18" s="8" t="s">
        <v>81</v>
      </c>
    </row>
    <row r="19" spans="1:68" ht="24.75" customHeight="1">
      <c r="A19" s="333" t="s">
        <v>341</v>
      </c>
      <c r="B19" s="233" t="s">
        <v>23</v>
      </c>
      <c r="C19" s="233">
        <v>6060</v>
      </c>
      <c r="D19" s="15">
        <f>D21+D23+D25+D27</f>
        <v>0</v>
      </c>
      <c r="E19" s="15">
        <f aca="true" t="shared" si="10" ref="E19:AV20">E21+E23+E25+E27</f>
        <v>0</v>
      </c>
      <c r="F19" s="15">
        <f t="shared" si="10"/>
        <v>0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0</v>
      </c>
      <c r="L19" s="15">
        <f t="shared" si="10"/>
        <v>0</v>
      </c>
      <c r="M19" s="15">
        <f t="shared" si="10"/>
        <v>0</v>
      </c>
      <c r="N19" s="15">
        <f t="shared" si="10"/>
        <v>0</v>
      </c>
      <c r="O19" s="15">
        <f t="shared" si="10"/>
        <v>0</v>
      </c>
      <c r="P19" s="15">
        <f t="shared" si="10"/>
        <v>0</v>
      </c>
      <c r="Q19" s="15">
        <f t="shared" si="10"/>
        <v>0</v>
      </c>
      <c r="R19" s="15">
        <f t="shared" si="10"/>
        <v>0</v>
      </c>
      <c r="S19" s="15">
        <f t="shared" si="10"/>
        <v>0</v>
      </c>
      <c r="T19" s="15">
        <f t="shared" si="10"/>
        <v>0</v>
      </c>
      <c r="U19" s="15">
        <f t="shared" si="10"/>
        <v>0</v>
      </c>
      <c r="V19" s="15">
        <f t="shared" si="10"/>
        <v>0</v>
      </c>
      <c r="W19" s="15">
        <f t="shared" si="10"/>
        <v>0</v>
      </c>
      <c r="X19" s="15">
        <f t="shared" si="10"/>
        <v>0</v>
      </c>
      <c r="Y19" s="15">
        <f t="shared" si="10"/>
        <v>0</v>
      </c>
      <c r="Z19" s="15">
        <f t="shared" si="10"/>
        <v>0</v>
      </c>
      <c r="AA19" s="15">
        <f t="shared" si="10"/>
        <v>0</v>
      </c>
      <c r="AB19" s="15">
        <f t="shared" si="10"/>
        <v>0</v>
      </c>
      <c r="AC19" s="15">
        <f t="shared" si="10"/>
        <v>0</v>
      </c>
      <c r="AD19" s="15">
        <f t="shared" si="10"/>
        <v>0</v>
      </c>
      <c r="AE19" s="15">
        <f t="shared" si="10"/>
        <v>0</v>
      </c>
      <c r="AF19" s="15">
        <f t="shared" si="10"/>
        <v>0</v>
      </c>
      <c r="AG19" s="15">
        <f t="shared" si="10"/>
        <v>0</v>
      </c>
      <c r="AH19" s="15">
        <f t="shared" si="10"/>
        <v>0</v>
      </c>
      <c r="AI19" s="15">
        <f t="shared" si="10"/>
        <v>0</v>
      </c>
      <c r="AJ19" s="15">
        <f t="shared" si="10"/>
        <v>0</v>
      </c>
      <c r="AK19" s="15">
        <f t="shared" si="10"/>
        <v>0</v>
      </c>
      <c r="AL19" s="15">
        <f t="shared" si="10"/>
        <v>0</v>
      </c>
      <c r="AM19" s="15">
        <f t="shared" si="10"/>
        <v>0</v>
      </c>
      <c r="AN19" s="15">
        <f t="shared" si="10"/>
        <v>0</v>
      </c>
      <c r="AO19" s="15">
        <f t="shared" si="10"/>
        <v>0</v>
      </c>
      <c r="AP19" s="15">
        <f t="shared" si="10"/>
        <v>0</v>
      </c>
      <c r="AQ19" s="15">
        <f t="shared" si="10"/>
        <v>0</v>
      </c>
      <c r="AR19" s="15">
        <f t="shared" si="10"/>
        <v>0</v>
      </c>
      <c r="AS19" s="15">
        <f t="shared" si="10"/>
        <v>0</v>
      </c>
      <c r="AT19" s="15">
        <f t="shared" si="10"/>
        <v>0</v>
      </c>
      <c r="AU19" s="15">
        <f t="shared" si="10"/>
        <v>0</v>
      </c>
      <c r="AV19" s="15">
        <f t="shared" si="10"/>
        <v>0</v>
      </c>
      <c r="AW19" s="64"/>
      <c r="AX19" s="164">
        <v>6060</v>
      </c>
      <c r="AY19" s="7">
        <f>IF((D19+G19+J19)&gt;=M19,0,(D19+G19+J19)-M19)</f>
        <v>0</v>
      </c>
      <c r="AZ19" s="7">
        <f>IF((E19+H19+K19)&gt;=N19,0,(E19+H19+K19)-N19)</f>
        <v>0</v>
      </c>
      <c r="BA19" s="7">
        <f>IF(F19+(I19+L19)&gt;=O19,0,(F19+I19+L19)-O19)</f>
        <v>0</v>
      </c>
      <c r="BB19" s="7">
        <f>IF(M19&gt;=V19,0,M19-V19)</f>
        <v>0</v>
      </c>
      <c r="BC19" s="7">
        <f>IF(N19&gt;=W19,0,N19-W19)</f>
        <v>0</v>
      </c>
      <c r="BD19" s="7">
        <f>IF(O19&gt;=X19,0,O19-X19)</f>
        <v>0</v>
      </c>
      <c r="BE19" s="7">
        <f>IF(V19&gt;=AB19,0,V19-AB19)</f>
        <v>0</v>
      </c>
      <c r="BF19" s="7">
        <f>IF(W19&gt;=AC19,0,W19-AC19)</f>
        <v>0</v>
      </c>
      <c r="BG19" s="7">
        <f t="shared" si="9"/>
        <v>0</v>
      </c>
      <c r="BH19" s="7">
        <f t="shared" si="3"/>
        <v>0</v>
      </c>
      <c r="BI19" s="7">
        <f t="shared" si="4"/>
        <v>0</v>
      </c>
      <c r="BJ19" s="7">
        <f t="shared" si="5"/>
        <v>0</v>
      </c>
      <c r="BK19" s="7">
        <f t="shared" si="6"/>
        <v>0</v>
      </c>
      <c r="BL19" s="7">
        <f t="shared" si="7"/>
        <v>0</v>
      </c>
      <c r="BM19" s="7">
        <f t="shared" si="8"/>
        <v>0</v>
      </c>
      <c r="BN19" s="7">
        <f>IF(AQ19&gt;=AT19,0,AQ19-AT19)</f>
        <v>0</v>
      </c>
      <c r="BO19" s="7">
        <f>IF(AR19&gt;=AU19,0,AR19-AU19)</f>
        <v>0</v>
      </c>
      <c r="BP19" s="7">
        <f>IF(AS19&gt;=AV19,0,AS19-AV19)</f>
        <v>0</v>
      </c>
    </row>
    <row r="20" spans="1:68" ht="31.5" customHeight="1">
      <c r="A20" s="333"/>
      <c r="B20" s="233" t="s">
        <v>65</v>
      </c>
      <c r="C20" s="233">
        <v>6061</v>
      </c>
      <c r="D20" s="133" t="s">
        <v>16</v>
      </c>
      <c r="E20" s="133" t="s">
        <v>16</v>
      </c>
      <c r="F20" s="133" t="s">
        <v>16</v>
      </c>
      <c r="G20" s="133" t="s">
        <v>16</v>
      </c>
      <c r="H20" s="133" t="s">
        <v>16</v>
      </c>
      <c r="I20" s="133" t="s">
        <v>16</v>
      </c>
      <c r="J20" s="133" t="s">
        <v>16</v>
      </c>
      <c r="K20" s="133" t="s">
        <v>16</v>
      </c>
      <c r="L20" s="133" t="s">
        <v>16</v>
      </c>
      <c r="M20" s="133" t="s">
        <v>16</v>
      </c>
      <c r="N20" s="133" t="s">
        <v>16</v>
      </c>
      <c r="O20" s="133" t="s">
        <v>16</v>
      </c>
      <c r="P20" s="133" t="s">
        <v>16</v>
      </c>
      <c r="Q20" s="133" t="s">
        <v>16</v>
      </c>
      <c r="R20" s="133" t="s">
        <v>16</v>
      </c>
      <c r="S20" s="133" t="s">
        <v>16</v>
      </c>
      <c r="T20" s="133" t="s">
        <v>16</v>
      </c>
      <c r="U20" s="133" t="s">
        <v>16</v>
      </c>
      <c r="V20" s="133" t="s">
        <v>16</v>
      </c>
      <c r="W20" s="133" t="s">
        <v>16</v>
      </c>
      <c r="X20" s="133" t="s">
        <v>16</v>
      </c>
      <c r="Y20" s="133" t="s">
        <v>16</v>
      </c>
      <c r="Z20" s="133" t="s">
        <v>16</v>
      </c>
      <c r="AA20" s="133" t="s">
        <v>16</v>
      </c>
      <c r="AB20" s="234">
        <f t="shared" si="10"/>
        <v>0</v>
      </c>
      <c r="AC20" s="234">
        <f t="shared" si="10"/>
        <v>0</v>
      </c>
      <c r="AD20" s="234">
        <f t="shared" si="10"/>
        <v>0</v>
      </c>
      <c r="AE20" s="234">
        <f t="shared" si="10"/>
        <v>0</v>
      </c>
      <c r="AF20" s="234">
        <f t="shared" si="10"/>
        <v>0</v>
      </c>
      <c r="AG20" s="234">
        <f t="shared" si="10"/>
        <v>0</v>
      </c>
      <c r="AH20" s="234">
        <f t="shared" si="10"/>
        <v>0</v>
      </c>
      <c r="AI20" s="234">
        <f t="shared" si="10"/>
        <v>0</v>
      </c>
      <c r="AJ20" s="234">
        <f t="shared" si="10"/>
        <v>0</v>
      </c>
      <c r="AK20" s="234">
        <f t="shared" si="10"/>
        <v>0</v>
      </c>
      <c r="AL20" s="234">
        <f t="shared" si="10"/>
        <v>0</v>
      </c>
      <c r="AM20" s="234">
        <f t="shared" si="10"/>
        <v>0</v>
      </c>
      <c r="AN20" s="133" t="s">
        <v>16</v>
      </c>
      <c r="AO20" s="133" t="s">
        <v>16</v>
      </c>
      <c r="AP20" s="133" t="s">
        <v>16</v>
      </c>
      <c r="AQ20" s="133" t="s">
        <v>16</v>
      </c>
      <c r="AR20" s="133" t="s">
        <v>16</v>
      </c>
      <c r="AS20" s="133" t="s">
        <v>16</v>
      </c>
      <c r="AT20" s="133" t="s">
        <v>16</v>
      </c>
      <c r="AU20" s="133" t="s">
        <v>16</v>
      </c>
      <c r="AV20" s="133" t="s">
        <v>16</v>
      </c>
      <c r="AW20" s="64"/>
      <c r="AX20" s="164">
        <v>6061</v>
      </c>
      <c r="AY20" s="8" t="s">
        <v>81</v>
      </c>
      <c r="AZ20" s="8" t="s">
        <v>81</v>
      </c>
      <c r="BA20" s="8" t="s">
        <v>81</v>
      </c>
      <c r="BB20" s="8" t="s">
        <v>81</v>
      </c>
      <c r="BC20" s="8" t="s">
        <v>81</v>
      </c>
      <c r="BD20" s="8" t="s">
        <v>81</v>
      </c>
      <c r="BE20" s="8" t="s">
        <v>81</v>
      </c>
      <c r="BF20" s="8" t="s">
        <v>81</v>
      </c>
      <c r="BG20" s="8" t="s">
        <v>81</v>
      </c>
      <c r="BH20" s="7">
        <f t="shared" si="3"/>
        <v>0</v>
      </c>
      <c r="BI20" s="7">
        <f t="shared" si="4"/>
        <v>0</v>
      </c>
      <c r="BJ20" s="7">
        <f t="shared" si="5"/>
        <v>0</v>
      </c>
      <c r="BK20" s="7">
        <f t="shared" si="6"/>
        <v>0</v>
      </c>
      <c r="BL20" s="7">
        <f t="shared" si="7"/>
        <v>0</v>
      </c>
      <c r="BM20" s="7">
        <f t="shared" si="8"/>
        <v>0</v>
      </c>
      <c r="BN20" s="8" t="s">
        <v>81</v>
      </c>
      <c r="BO20" s="8" t="s">
        <v>81</v>
      </c>
      <c r="BP20" s="8" t="s">
        <v>81</v>
      </c>
    </row>
    <row r="21" spans="1:68" ht="24" customHeight="1">
      <c r="A21" s="341" t="s">
        <v>380</v>
      </c>
      <c r="B21" s="233" t="s">
        <v>23</v>
      </c>
      <c r="C21" s="233">
        <v>6070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64"/>
      <c r="AX21" s="164">
        <v>6070</v>
      </c>
      <c r="AY21" s="7">
        <f>IF((D21+G21+J21)&gt;=M21,0,(D21+G21+J21)-M21)</f>
        <v>0</v>
      </c>
      <c r="AZ21" s="7">
        <f>IF((E21+H21+K21)&gt;=N21,0,(E21+H21+K21)-N21)</f>
        <v>0</v>
      </c>
      <c r="BA21" s="7">
        <f>IF(F21+(I21+L21)&gt;=O21,0,(F21+I21+L21)-O21)</f>
        <v>0</v>
      </c>
      <c r="BB21" s="7">
        <f>IF(M21&gt;=V21,0,M21-V21)</f>
        <v>0</v>
      </c>
      <c r="BC21" s="7">
        <f>IF(N21&gt;=W21,0,N21-W21)</f>
        <v>0</v>
      </c>
      <c r="BD21" s="7">
        <f>IF(O21&gt;=X21,0,O21-X21)</f>
        <v>0</v>
      </c>
      <c r="BE21" s="7">
        <f>IF(V21&gt;=AB21,0,V21-AB21)</f>
        <v>0</v>
      </c>
      <c r="BF21" s="7">
        <f>IF(W21&gt;=AC21,0,W21-AC21)</f>
        <v>0</v>
      </c>
      <c r="BG21" s="7">
        <f t="shared" si="9"/>
        <v>0</v>
      </c>
      <c r="BH21" s="7">
        <f t="shared" si="3"/>
        <v>0</v>
      </c>
      <c r="BI21" s="7">
        <f t="shared" si="4"/>
        <v>0</v>
      </c>
      <c r="BJ21" s="7">
        <f t="shared" si="5"/>
        <v>0</v>
      </c>
      <c r="BK21" s="7">
        <f t="shared" si="6"/>
        <v>0</v>
      </c>
      <c r="BL21" s="7">
        <f t="shared" si="7"/>
        <v>0</v>
      </c>
      <c r="BM21" s="7">
        <f t="shared" si="8"/>
        <v>0</v>
      </c>
      <c r="BN21" s="7">
        <f>IF(AQ21&gt;=AT21,0,AQ21-AT21)</f>
        <v>0</v>
      </c>
      <c r="BO21" s="7">
        <f>IF(AR21&gt;=AU21,0,AR21-AU21)</f>
        <v>0</v>
      </c>
      <c r="BP21" s="7">
        <f>IF(AS21&gt;=AV21,0,AS21-AV21)</f>
        <v>0</v>
      </c>
    </row>
    <row r="22" spans="1:68" ht="50.25" customHeight="1">
      <c r="A22" s="342"/>
      <c r="B22" s="233" t="s">
        <v>65</v>
      </c>
      <c r="C22" s="233">
        <v>6071</v>
      </c>
      <c r="D22" s="133" t="s">
        <v>16</v>
      </c>
      <c r="E22" s="133" t="s">
        <v>16</v>
      </c>
      <c r="F22" s="133" t="s">
        <v>16</v>
      </c>
      <c r="G22" s="133" t="s">
        <v>16</v>
      </c>
      <c r="H22" s="133" t="s">
        <v>16</v>
      </c>
      <c r="I22" s="133" t="s">
        <v>16</v>
      </c>
      <c r="J22" s="133" t="s">
        <v>16</v>
      </c>
      <c r="K22" s="133" t="s">
        <v>16</v>
      </c>
      <c r="L22" s="133" t="s">
        <v>16</v>
      </c>
      <c r="M22" s="133" t="s">
        <v>16</v>
      </c>
      <c r="N22" s="133" t="s">
        <v>16</v>
      </c>
      <c r="O22" s="133" t="s">
        <v>16</v>
      </c>
      <c r="P22" s="133" t="s">
        <v>16</v>
      </c>
      <c r="Q22" s="133" t="s">
        <v>16</v>
      </c>
      <c r="R22" s="133" t="s">
        <v>16</v>
      </c>
      <c r="S22" s="133" t="s">
        <v>16</v>
      </c>
      <c r="T22" s="133" t="s">
        <v>16</v>
      </c>
      <c r="U22" s="133" t="s">
        <v>16</v>
      </c>
      <c r="V22" s="133" t="s">
        <v>16</v>
      </c>
      <c r="W22" s="133" t="s">
        <v>16</v>
      </c>
      <c r="X22" s="133" t="s">
        <v>16</v>
      </c>
      <c r="Y22" s="133" t="s">
        <v>16</v>
      </c>
      <c r="Z22" s="133" t="s">
        <v>16</v>
      </c>
      <c r="AA22" s="133" t="s">
        <v>16</v>
      </c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33" t="s">
        <v>16</v>
      </c>
      <c r="AO22" s="133" t="s">
        <v>16</v>
      </c>
      <c r="AP22" s="133" t="s">
        <v>16</v>
      </c>
      <c r="AQ22" s="133" t="s">
        <v>16</v>
      </c>
      <c r="AR22" s="133" t="s">
        <v>16</v>
      </c>
      <c r="AS22" s="133" t="s">
        <v>16</v>
      </c>
      <c r="AT22" s="133" t="s">
        <v>16</v>
      </c>
      <c r="AU22" s="133" t="s">
        <v>16</v>
      </c>
      <c r="AV22" s="133" t="s">
        <v>16</v>
      </c>
      <c r="AW22" s="64"/>
      <c r="AX22" s="164">
        <v>6071</v>
      </c>
      <c r="AY22" s="8" t="s">
        <v>81</v>
      </c>
      <c r="AZ22" s="8" t="s">
        <v>81</v>
      </c>
      <c r="BA22" s="8" t="s">
        <v>81</v>
      </c>
      <c r="BB22" s="8" t="s">
        <v>81</v>
      </c>
      <c r="BC22" s="8" t="s">
        <v>81</v>
      </c>
      <c r="BD22" s="8" t="s">
        <v>81</v>
      </c>
      <c r="BE22" s="8" t="s">
        <v>81</v>
      </c>
      <c r="BF22" s="8" t="s">
        <v>81</v>
      </c>
      <c r="BG22" s="8" t="s">
        <v>81</v>
      </c>
      <c r="BH22" s="7">
        <f t="shared" si="3"/>
        <v>0</v>
      </c>
      <c r="BI22" s="7">
        <f t="shared" si="4"/>
        <v>0</v>
      </c>
      <c r="BJ22" s="7">
        <f t="shared" si="5"/>
        <v>0</v>
      </c>
      <c r="BK22" s="7">
        <f t="shared" si="6"/>
        <v>0</v>
      </c>
      <c r="BL22" s="7">
        <f t="shared" si="7"/>
        <v>0</v>
      </c>
      <c r="BM22" s="7">
        <f t="shared" si="8"/>
        <v>0</v>
      </c>
      <c r="BN22" s="8" t="s">
        <v>81</v>
      </c>
      <c r="BO22" s="8" t="s">
        <v>81</v>
      </c>
      <c r="BP22" s="8" t="s">
        <v>81</v>
      </c>
    </row>
    <row r="23" spans="1:68" ht="27.75" customHeight="1">
      <c r="A23" s="341" t="s">
        <v>388</v>
      </c>
      <c r="B23" s="233" t="s">
        <v>23</v>
      </c>
      <c r="C23" s="233">
        <v>6080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64"/>
      <c r="AX23" s="164">
        <v>6080</v>
      </c>
      <c r="AY23" s="7">
        <f>IF((D23+G23+J23)&gt;=M23,0,(D23+G23+J23)-M23)</f>
        <v>0</v>
      </c>
      <c r="AZ23" s="7">
        <f>IF((E23+H23+K23)&gt;=N23,0,(E23+H23+K23)-N23)</f>
        <v>0</v>
      </c>
      <c r="BA23" s="7">
        <f>IF(F23+(I23+L23)&gt;=O23,0,(F23+I23+L23)-O23)</f>
        <v>0</v>
      </c>
      <c r="BB23" s="7">
        <f>IF(M23&gt;=V23,0,M23-V23)</f>
        <v>0</v>
      </c>
      <c r="BC23" s="7">
        <f>IF(N23&gt;=W23,0,N23-W23)</f>
        <v>0</v>
      </c>
      <c r="BD23" s="7">
        <f>IF(O23&gt;=X23,0,O23-X23)</f>
        <v>0</v>
      </c>
      <c r="BE23" s="7">
        <f>IF(V23&gt;=AB23,0,V23-AB23)</f>
        <v>0</v>
      </c>
      <c r="BF23" s="7">
        <f>IF(W23&gt;=AC23,0,W23-AC23)</f>
        <v>0</v>
      </c>
      <c r="BG23" s="7">
        <f t="shared" si="9"/>
        <v>0</v>
      </c>
      <c r="BH23" s="7">
        <f t="shared" si="3"/>
        <v>0</v>
      </c>
      <c r="BI23" s="7">
        <f t="shared" si="4"/>
        <v>0</v>
      </c>
      <c r="BJ23" s="7">
        <f t="shared" si="5"/>
        <v>0</v>
      </c>
      <c r="BK23" s="7">
        <f t="shared" si="6"/>
        <v>0</v>
      </c>
      <c r="BL23" s="7">
        <f t="shared" si="7"/>
        <v>0</v>
      </c>
      <c r="BM23" s="7">
        <f t="shared" si="8"/>
        <v>0</v>
      </c>
      <c r="BN23" s="7">
        <f>IF(AQ23&gt;=AT23,0,AQ23-AT23)</f>
        <v>0</v>
      </c>
      <c r="BO23" s="7">
        <f>IF(AR23&gt;=AU23,0,AR23-AU23)</f>
        <v>0</v>
      </c>
      <c r="BP23" s="7">
        <f>IF(AS23&gt;=AV23,0,AS23-AV23)</f>
        <v>0</v>
      </c>
    </row>
    <row r="24" spans="1:68" ht="27.75" customHeight="1">
      <c r="A24" s="341"/>
      <c r="B24" s="233" t="s">
        <v>65</v>
      </c>
      <c r="C24" s="233">
        <v>6081</v>
      </c>
      <c r="D24" s="133" t="s">
        <v>16</v>
      </c>
      <c r="E24" s="133" t="s">
        <v>16</v>
      </c>
      <c r="F24" s="133" t="s">
        <v>16</v>
      </c>
      <c r="G24" s="133" t="s">
        <v>16</v>
      </c>
      <c r="H24" s="133" t="s">
        <v>16</v>
      </c>
      <c r="I24" s="133" t="s">
        <v>16</v>
      </c>
      <c r="J24" s="133" t="s">
        <v>16</v>
      </c>
      <c r="K24" s="133" t="s">
        <v>16</v>
      </c>
      <c r="L24" s="133" t="s">
        <v>16</v>
      </c>
      <c r="M24" s="133" t="s">
        <v>16</v>
      </c>
      <c r="N24" s="133" t="s">
        <v>16</v>
      </c>
      <c r="O24" s="133" t="s">
        <v>16</v>
      </c>
      <c r="P24" s="133" t="s">
        <v>16</v>
      </c>
      <c r="Q24" s="133" t="s">
        <v>16</v>
      </c>
      <c r="R24" s="133" t="s">
        <v>16</v>
      </c>
      <c r="S24" s="133" t="s">
        <v>16</v>
      </c>
      <c r="T24" s="133" t="s">
        <v>16</v>
      </c>
      <c r="U24" s="133" t="s">
        <v>16</v>
      </c>
      <c r="V24" s="133" t="s">
        <v>16</v>
      </c>
      <c r="W24" s="133" t="s">
        <v>16</v>
      </c>
      <c r="X24" s="133" t="s">
        <v>16</v>
      </c>
      <c r="Y24" s="133" t="s">
        <v>16</v>
      </c>
      <c r="Z24" s="133" t="s">
        <v>16</v>
      </c>
      <c r="AA24" s="133" t="s">
        <v>16</v>
      </c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33" t="s">
        <v>16</v>
      </c>
      <c r="AO24" s="133" t="s">
        <v>16</v>
      </c>
      <c r="AP24" s="133" t="s">
        <v>16</v>
      </c>
      <c r="AQ24" s="133" t="s">
        <v>16</v>
      </c>
      <c r="AR24" s="133" t="s">
        <v>16</v>
      </c>
      <c r="AS24" s="133" t="s">
        <v>16</v>
      </c>
      <c r="AT24" s="133" t="s">
        <v>16</v>
      </c>
      <c r="AU24" s="133" t="s">
        <v>16</v>
      </c>
      <c r="AV24" s="133" t="s">
        <v>16</v>
      </c>
      <c r="AW24" s="64"/>
      <c r="AX24" s="164">
        <v>6081</v>
      </c>
      <c r="AY24" s="8" t="s">
        <v>81</v>
      </c>
      <c r="AZ24" s="8" t="s">
        <v>81</v>
      </c>
      <c r="BA24" s="8" t="s">
        <v>81</v>
      </c>
      <c r="BB24" s="8" t="s">
        <v>81</v>
      </c>
      <c r="BC24" s="8" t="s">
        <v>81</v>
      </c>
      <c r="BD24" s="8" t="s">
        <v>81</v>
      </c>
      <c r="BE24" s="8" t="s">
        <v>81</v>
      </c>
      <c r="BF24" s="8" t="s">
        <v>81</v>
      </c>
      <c r="BG24" s="8" t="s">
        <v>81</v>
      </c>
      <c r="BH24" s="7">
        <f t="shared" si="3"/>
        <v>0</v>
      </c>
      <c r="BI24" s="7">
        <f t="shared" si="4"/>
        <v>0</v>
      </c>
      <c r="BJ24" s="7">
        <f t="shared" si="5"/>
        <v>0</v>
      </c>
      <c r="BK24" s="7">
        <f t="shared" si="6"/>
        <v>0</v>
      </c>
      <c r="BL24" s="7">
        <f t="shared" si="7"/>
        <v>0</v>
      </c>
      <c r="BM24" s="7">
        <f t="shared" si="8"/>
        <v>0</v>
      </c>
      <c r="BN24" s="8" t="s">
        <v>81</v>
      </c>
      <c r="BO24" s="8" t="s">
        <v>81</v>
      </c>
      <c r="BP24" s="8" t="s">
        <v>81</v>
      </c>
    </row>
    <row r="25" spans="1:68" ht="46.5" customHeight="1">
      <c r="A25" s="341" t="s">
        <v>381</v>
      </c>
      <c r="B25" s="233" t="s">
        <v>23</v>
      </c>
      <c r="C25" s="233">
        <v>6090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64"/>
      <c r="AX25" s="164">
        <v>6090</v>
      </c>
      <c r="AY25" s="7">
        <f>IF((D25+G25+J25)&gt;=M25,0,(D25+G25+J25)-M25)</f>
        <v>0</v>
      </c>
      <c r="AZ25" s="7">
        <f>IF((E25+H25+K25)&gt;=N25,0,(E25+H25+K25)-N25)</f>
        <v>0</v>
      </c>
      <c r="BA25" s="7">
        <f>IF(F25+(I25+L25)&gt;=O25,0,(F25+I25+L25)-O25)</f>
        <v>0</v>
      </c>
      <c r="BB25" s="7">
        <f>IF(M25&gt;=V25,0,M25-V25)</f>
        <v>0</v>
      </c>
      <c r="BC25" s="7">
        <f>IF(N25&gt;=W25,0,N25-W25)</f>
        <v>0</v>
      </c>
      <c r="BD25" s="7">
        <f>IF(O25&gt;=X25,0,O25-X25)</f>
        <v>0</v>
      </c>
      <c r="BE25" s="7">
        <f>IF(V25&gt;=AB25,0,V25-AB25)</f>
        <v>0</v>
      </c>
      <c r="BF25" s="7">
        <f>IF(W25&gt;=AC25,0,W25-AC25)</f>
        <v>0</v>
      </c>
      <c r="BG25" s="7">
        <f t="shared" si="9"/>
        <v>0</v>
      </c>
      <c r="BH25" s="7">
        <f t="shared" si="3"/>
        <v>0</v>
      </c>
      <c r="BI25" s="7">
        <f t="shared" si="4"/>
        <v>0</v>
      </c>
      <c r="BJ25" s="7">
        <f t="shared" si="5"/>
        <v>0</v>
      </c>
      <c r="BK25" s="7">
        <f t="shared" si="6"/>
        <v>0</v>
      </c>
      <c r="BL25" s="7">
        <f t="shared" si="7"/>
        <v>0</v>
      </c>
      <c r="BM25" s="7">
        <f t="shared" si="8"/>
        <v>0</v>
      </c>
      <c r="BN25" s="7">
        <f>IF(AQ25&gt;=AT25,0,AQ25-AT25)</f>
        <v>0</v>
      </c>
      <c r="BO25" s="7">
        <f>IF(AR25&gt;=AU25,0,AR25-AU25)</f>
        <v>0</v>
      </c>
      <c r="BP25" s="7">
        <f>IF(AS25&gt;=AV25,0,AS25-AV25)</f>
        <v>0</v>
      </c>
    </row>
    <row r="26" spans="1:68" ht="59.25" customHeight="1">
      <c r="A26" s="341"/>
      <c r="B26" s="233" t="s">
        <v>65</v>
      </c>
      <c r="C26" s="233">
        <v>6091</v>
      </c>
      <c r="D26" s="133" t="s">
        <v>16</v>
      </c>
      <c r="E26" s="133" t="s">
        <v>16</v>
      </c>
      <c r="F26" s="133" t="s">
        <v>16</v>
      </c>
      <c r="G26" s="133" t="s">
        <v>16</v>
      </c>
      <c r="H26" s="133" t="s">
        <v>16</v>
      </c>
      <c r="I26" s="133" t="s">
        <v>16</v>
      </c>
      <c r="J26" s="133" t="s">
        <v>16</v>
      </c>
      <c r="K26" s="133" t="s">
        <v>16</v>
      </c>
      <c r="L26" s="133" t="s">
        <v>16</v>
      </c>
      <c r="M26" s="133" t="s">
        <v>16</v>
      </c>
      <c r="N26" s="133" t="s">
        <v>16</v>
      </c>
      <c r="O26" s="133" t="s">
        <v>16</v>
      </c>
      <c r="P26" s="133" t="s">
        <v>16</v>
      </c>
      <c r="Q26" s="133" t="s">
        <v>16</v>
      </c>
      <c r="R26" s="133" t="s">
        <v>16</v>
      </c>
      <c r="S26" s="133" t="s">
        <v>16</v>
      </c>
      <c r="T26" s="133" t="s">
        <v>16</v>
      </c>
      <c r="U26" s="133" t="s">
        <v>16</v>
      </c>
      <c r="V26" s="133" t="s">
        <v>16</v>
      </c>
      <c r="W26" s="133" t="s">
        <v>16</v>
      </c>
      <c r="X26" s="133" t="s">
        <v>16</v>
      </c>
      <c r="Y26" s="133" t="s">
        <v>16</v>
      </c>
      <c r="Z26" s="133" t="s">
        <v>16</v>
      </c>
      <c r="AA26" s="133" t="s">
        <v>16</v>
      </c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33" t="s">
        <v>16</v>
      </c>
      <c r="AO26" s="133" t="s">
        <v>16</v>
      </c>
      <c r="AP26" s="133" t="s">
        <v>16</v>
      </c>
      <c r="AQ26" s="133" t="s">
        <v>16</v>
      </c>
      <c r="AR26" s="133" t="s">
        <v>16</v>
      </c>
      <c r="AS26" s="133" t="s">
        <v>16</v>
      </c>
      <c r="AT26" s="133" t="s">
        <v>16</v>
      </c>
      <c r="AU26" s="133" t="s">
        <v>16</v>
      </c>
      <c r="AV26" s="133" t="s">
        <v>16</v>
      </c>
      <c r="AW26" s="64"/>
      <c r="AX26" s="164">
        <v>6091</v>
      </c>
      <c r="AY26" s="8" t="s">
        <v>81</v>
      </c>
      <c r="AZ26" s="8" t="s">
        <v>81</v>
      </c>
      <c r="BA26" s="8" t="s">
        <v>81</v>
      </c>
      <c r="BB26" s="8" t="s">
        <v>81</v>
      </c>
      <c r="BC26" s="8" t="s">
        <v>81</v>
      </c>
      <c r="BD26" s="8" t="s">
        <v>81</v>
      </c>
      <c r="BE26" s="8" t="s">
        <v>81</v>
      </c>
      <c r="BF26" s="8" t="s">
        <v>81</v>
      </c>
      <c r="BG26" s="8" t="s">
        <v>81</v>
      </c>
      <c r="BH26" s="7">
        <f t="shared" si="3"/>
        <v>0</v>
      </c>
      <c r="BI26" s="7">
        <f t="shared" si="4"/>
        <v>0</v>
      </c>
      <c r="BJ26" s="7">
        <f t="shared" si="5"/>
        <v>0</v>
      </c>
      <c r="BK26" s="7">
        <f t="shared" si="6"/>
        <v>0</v>
      </c>
      <c r="BL26" s="7">
        <f t="shared" si="7"/>
        <v>0</v>
      </c>
      <c r="BM26" s="7">
        <f t="shared" si="8"/>
        <v>0</v>
      </c>
      <c r="BN26" s="8" t="s">
        <v>81</v>
      </c>
      <c r="BO26" s="8" t="s">
        <v>81</v>
      </c>
      <c r="BP26" s="8" t="s">
        <v>81</v>
      </c>
    </row>
    <row r="27" spans="1:68" ht="37.5" customHeight="1">
      <c r="A27" s="341" t="s">
        <v>382</v>
      </c>
      <c r="B27" s="233" t="s">
        <v>23</v>
      </c>
      <c r="C27" s="233">
        <v>6100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64"/>
      <c r="AX27" s="164">
        <v>6100</v>
      </c>
      <c r="AY27" s="7">
        <f>IF((D27+G27+J27)&gt;=M27,0,(D27+G27+J27)-M27)</f>
        <v>0</v>
      </c>
      <c r="AZ27" s="7">
        <f>IF((E27+H27+K27)&gt;=N27,0,(E27+H27+K27)-N27)</f>
        <v>0</v>
      </c>
      <c r="BA27" s="7">
        <f>IF(F27+(I27+L27)&gt;=O27,0,(F27+I27+L27)-O27)</f>
        <v>0</v>
      </c>
      <c r="BB27" s="7">
        <f>IF(M27&gt;=V27,0,M27-V27)</f>
        <v>0</v>
      </c>
      <c r="BC27" s="7">
        <f>IF(N27&gt;=W27,0,N27-W27)</f>
        <v>0</v>
      </c>
      <c r="BD27" s="7">
        <f>IF(O27&gt;=X27,0,O27-X27)</f>
        <v>0</v>
      </c>
      <c r="BE27" s="7">
        <f>IF(V27&gt;=AB27,0,V27-AB27)</f>
        <v>0</v>
      </c>
      <c r="BF27" s="7">
        <f>IF(W27&gt;=AC27,0,W27-AC27)</f>
        <v>0</v>
      </c>
      <c r="BG27" s="7">
        <f t="shared" si="9"/>
        <v>0</v>
      </c>
      <c r="BH27" s="7">
        <f t="shared" si="3"/>
        <v>0</v>
      </c>
      <c r="BI27" s="7">
        <f t="shared" si="4"/>
        <v>0</v>
      </c>
      <c r="BJ27" s="7">
        <f t="shared" si="5"/>
        <v>0</v>
      </c>
      <c r="BK27" s="7">
        <f t="shared" si="6"/>
        <v>0</v>
      </c>
      <c r="BL27" s="7">
        <f t="shared" si="7"/>
        <v>0</v>
      </c>
      <c r="BM27" s="7">
        <f t="shared" si="8"/>
        <v>0</v>
      </c>
      <c r="BN27" s="7">
        <f>IF(AQ27&gt;=AT27,0,AQ27-AT27)</f>
        <v>0</v>
      </c>
      <c r="BO27" s="7">
        <f>IF(AR27&gt;=AU27,0,AR27-AU27)</f>
        <v>0</v>
      </c>
      <c r="BP27" s="7">
        <f>IF(AS27&gt;=AV27,0,AS27-AV27)</f>
        <v>0</v>
      </c>
    </row>
    <row r="28" spans="1:68" ht="62.25" customHeight="1">
      <c r="A28" s="341"/>
      <c r="B28" s="233" t="s">
        <v>65</v>
      </c>
      <c r="C28" s="233">
        <v>6101</v>
      </c>
      <c r="D28" s="133" t="s">
        <v>16</v>
      </c>
      <c r="E28" s="133" t="s">
        <v>16</v>
      </c>
      <c r="F28" s="133" t="s">
        <v>16</v>
      </c>
      <c r="G28" s="133" t="s">
        <v>16</v>
      </c>
      <c r="H28" s="133" t="s">
        <v>16</v>
      </c>
      <c r="I28" s="133" t="s">
        <v>16</v>
      </c>
      <c r="J28" s="133" t="s">
        <v>16</v>
      </c>
      <c r="K28" s="133" t="s">
        <v>16</v>
      </c>
      <c r="L28" s="133" t="s">
        <v>16</v>
      </c>
      <c r="M28" s="133" t="s">
        <v>16</v>
      </c>
      <c r="N28" s="133" t="s">
        <v>16</v>
      </c>
      <c r="O28" s="133" t="s">
        <v>16</v>
      </c>
      <c r="P28" s="133" t="s">
        <v>16</v>
      </c>
      <c r="Q28" s="133" t="s">
        <v>16</v>
      </c>
      <c r="R28" s="133" t="s">
        <v>16</v>
      </c>
      <c r="S28" s="133" t="s">
        <v>16</v>
      </c>
      <c r="T28" s="133" t="s">
        <v>16</v>
      </c>
      <c r="U28" s="133" t="s">
        <v>16</v>
      </c>
      <c r="V28" s="133" t="s">
        <v>16</v>
      </c>
      <c r="W28" s="133" t="s">
        <v>16</v>
      </c>
      <c r="X28" s="133" t="s">
        <v>16</v>
      </c>
      <c r="Y28" s="133" t="s">
        <v>16</v>
      </c>
      <c r="Z28" s="133" t="s">
        <v>16</v>
      </c>
      <c r="AA28" s="133" t="s">
        <v>16</v>
      </c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33" t="s">
        <v>16</v>
      </c>
      <c r="AO28" s="133" t="s">
        <v>16</v>
      </c>
      <c r="AP28" s="133" t="s">
        <v>16</v>
      </c>
      <c r="AQ28" s="133" t="s">
        <v>16</v>
      </c>
      <c r="AR28" s="133" t="s">
        <v>16</v>
      </c>
      <c r="AS28" s="133" t="s">
        <v>16</v>
      </c>
      <c r="AT28" s="133" t="s">
        <v>16</v>
      </c>
      <c r="AU28" s="133" t="s">
        <v>16</v>
      </c>
      <c r="AV28" s="133" t="s">
        <v>16</v>
      </c>
      <c r="AW28" s="64"/>
      <c r="AX28" s="164">
        <v>6101</v>
      </c>
      <c r="AY28" s="8" t="s">
        <v>81</v>
      </c>
      <c r="AZ28" s="8" t="s">
        <v>81</v>
      </c>
      <c r="BA28" s="8" t="s">
        <v>81</v>
      </c>
      <c r="BB28" s="8" t="s">
        <v>81</v>
      </c>
      <c r="BC28" s="8" t="s">
        <v>81</v>
      </c>
      <c r="BD28" s="8" t="s">
        <v>81</v>
      </c>
      <c r="BE28" s="8" t="s">
        <v>81</v>
      </c>
      <c r="BF28" s="8" t="s">
        <v>81</v>
      </c>
      <c r="BG28" s="8" t="s">
        <v>81</v>
      </c>
      <c r="BH28" s="7">
        <f t="shared" si="3"/>
        <v>0</v>
      </c>
      <c r="BI28" s="7">
        <f t="shared" si="4"/>
        <v>0</v>
      </c>
      <c r="BJ28" s="7">
        <f t="shared" si="5"/>
        <v>0</v>
      </c>
      <c r="BK28" s="7">
        <f t="shared" si="6"/>
        <v>0</v>
      </c>
      <c r="BL28" s="7">
        <f t="shared" si="7"/>
        <v>0</v>
      </c>
      <c r="BM28" s="7">
        <f t="shared" si="8"/>
        <v>0</v>
      </c>
      <c r="BN28" s="8" t="s">
        <v>81</v>
      </c>
      <c r="BO28" s="8" t="s">
        <v>81</v>
      </c>
      <c r="BP28" s="8" t="s">
        <v>81</v>
      </c>
    </row>
    <row r="29" spans="1:68" ht="25.5" customHeight="1">
      <c r="A29" s="333" t="s">
        <v>383</v>
      </c>
      <c r="B29" s="233" t="s">
        <v>23</v>
      </c>
      <c r="C29" s="233">
        <v>6110</v>
      </c>
      <c r="D29" s="15">
        <f>D31+D33+D35</f>
        <v>0</v>
      </c>
      <c r="E29" s="15">
        <f aca="true" t="shared" si="11" ref="E29:AV30">E31+E33+E35</f>
        <v>0</v>
      </c>
      <c r="F29" s="15">
        <f t="shared" si="11"/>
        <v>0</v>
      </c>
      <c r="G29" s="15">
        <f t="shared" si="11"/>
        <v>0</v>
      </c>
      <c r="H29" s="15">
        <f t="shared" si="11"/>
        <v>0</v>
      </c>
      <c r="I29" s="15">
        <f t="shared" si="11"/>
        <v>0</v>
      </c>
      <c r="J29" s="15">
        <f t="shared" si="11"/>
        <v>0</v>
      </c>
      <c r="K29" s="15">
        <f t="shared" si="11"/>
        <v>0</v>
      </c>
      <c r="L29" s="15">
        <f t="shared" si="11"/>
        <v>0</v>
      </c>
      <c r="M29" s="15">
        <f t="shared" si="11"/>
        <v>0</v>
      </c>
      <c r="N29" s="15">
        <f t="shared" si="11"/>
        <v>0</v>
      </c>
      <c r="O29" s="15">
        <f t="shared" si="11"/>
        <v>0</v>
      </c>
      <c r="P29" s="15">
        <f t="shared" si="11"/>
        <v>0</v>
      </c>
      <c r="Q29" s="15">
        <f t="shared" si="11"/>
        <v>0</v>
      </c>
      <c r="R29" s="15">
        <f t="shared" si="11"/>
        <v>0</v>
      </c>
      <c r="S29" s="15">
        <f t="shared" si="11"/>
        <v>0</v>
      </c>
      <c r="T29" s="15">
        <f t="shared" si="11"/>
        <v>0</v>
      </c>
      <c r="U29" s="15">
        <f t="shared" si="11"/>
        <v>0</v>
      </c>
      <c r="V29" s="15">
        <f t="shared" si="11"/>
        <v>0</v>
      </c>
      <c r="W29" s="15">
        <f t="shared" si="11"/>
        <v>0</v>
      </c>
      <c r="X29" s="15">
        <f t="shared" si="11"/>
        <v>0</v>
      </c>
      <c r="Y29" s="15">
        <f t="shared" si="11"/>
        <v>0</v>
      </c>
      <c r="Z29" s="15">
        <f t="shared" si="11"/>
        <v>0</v>
      </c>
      <c r="AA29" s="15">
        <f t="shared" si="11"/>
        <v>0</v>
      </c>
      <c r="AB29" s="15">
        <f t="shared" si="11"/>
        <v>0</v>
      </c>
      <c r="AC29" s="15">
        <f t="shared" si="11"/>
        <v>0</v>
      </c>
      <c r="AD29" s="15">
        <f t="shared" si="11"/>
        <v>0</v>
      </c>
      <c r="AE29" s="15">
        <f t="shared" si="11"/>
        <v>0</v>
      </c>
      <c r="AF29" s="15">
        <f t="shared" si="11"/>
        <v>0</v>
      </c>
      <c r="AG29" s="15">
        <f t="shared" si="11"/>
        <v>0</v>
      </c>
      <c r="AH29" s="15">
        <f t="shared" si="11"/>
        <v>0</v>
      </c>
      <c r="AI29" s="15">
        <f t="shared" si="11"/>
        <v>0</v>
      </c>
      <c r="AJ29" s="15">
        <f t="shared" si="11"/>
        <v>0</v>
      </c>
      <c r="AK29" s="15">
        <f t="shared" si="11"/>
        <v>0</v>
      </c>
      <c r="AL29" s="15">
        <f t="shared" si="11"/>
        <v>0</v>
      </c>
      <c r="AM29" s="15">
        <f t="shared" si="11"/>
        <v>0</v>
      </c>
      <c r="AN29" s="15">
        <f t="shared" si="11"/>
        <v>0</v>
      </c>
      <c r="AO29" s="15">
        <f t="shared" si="11"/>
        <v>0</v>
      </c>
      <c r="AP29" s="15">
        <f t="shared" si="11"/>
        <v>0</v>
      </c>
      <c r="AQ29" s="15">
        <f t="shared" si="11"/>
        <v>0</v>
      </c>
      <c r="AR29" s="15">
        <f t="shared" si="11"/>
        <v>0</v>
      </c>
      <c r="AS29" s="15">
        <f t="shared" si="11"/>
        <v>0</v>
      </c>
      <c r="AT29" s="15">
        <f t="shared" si="11"/>
        <v>0</v>
      </c>
      <c r="AU29" s="15">
        <f t="shared" si="11"/>
        <v>0</v>
      </c>
      <c r="AV29" s="15">
        <f t="shared" si="11"/>
        <v>0</v>
      </c>
      <c r="AW29" s="64"/>
      <c r="AX29" s="164">
        <v>6110</v>
      </c>
      <c r="AY29" s="7">
        <f>IF((D29+G29+J29)&gt;=M29,0,(D29+G29+J29)-M29)</f>
        <v>0</v>
      </c>
      <c r="AZ29" s="7">
        <f>IF((E29+H29+K29)&gt;=N29,0,(E29+H29+K29)-N29)</f>
        <v>0</v>
      </c>
      <c r="BA29" s="7">
        <f>IF(F29+(I29+L29)&gt;=O29,0,(F29+I29+L29)-O29)</f>
        <v>0</v>
      </c>
      <c r="BB29" s="7">
        <f>IF(M29&gt;=V29,0,M29-V29)</f>
        <v>0</v>
      </c>
      <c r="BC29" s="7">
        <f>IF(N29&gt;=W29,0,N29-W29)</f>
        <v>0</v>
      </c>
      <c r="BD29" s="7">
        <f>IF(O29&gt;=X29,0,O29-X29)</f>
        <v>0</v>
      </c>
      <c r="BE29" s="7">
        <f>IF(V29&gt;=AB29,0,V29-AB29)</f>
        <v>0</v>
      </c>
      <c r="BF29" s="7">
        <f>IF(W29&gt;=AC29,0,W29-AC29)</f>
        <v>0</v>
      </c>
      <c r="BG29" s="7">
        <f t="shared" si="9"/>
        <v>0</v>
      </c>
      <c r="BH29" s="7">
        <f t="shared" si="3"/>
        <v>0</v>
      </c>
      <c r="BI29" s="7">
        <f t="shared" si="4"/>
        <v>0</v>
      </c>
      <c r="BJ29" s="7">
        <f t="shared" si="5"/>
        <v>0</v>
      </c>
      <c r="BK29" s="7">
        <f t="shared" si="6"/>
        <v>0</v>
      </c>
      <c r="BL29" s="7">
        <f t="shared" si="7"/>
        <v>0</v>
      </c>
      <c r="BM29" s="7">
        <f t="shared" si="8"/>
        <v>0</v>
      </c>
      <c r="BN29" s="7">
        <f>IF(AQ29&gt;=AT29,0,AQ29-AT29)</f>
        <v>0</v>
      </c>
      <c r="BO29" s="7">
        <f>IF(AR29&gt;=AU29,0,AR29-AU29)</f>
        <v>0</v>
      </c>
      <c r="BP29" s="7">
        <f>IF(AS29&gt;=AV29,0,AS29-AV29)</f>
        <v>0</v>
      </c>
    </row>
    <row r="30" spans="1:68" ht="52.5" customHeight="1">
      <c r="A30" s="333"/>
      <c r="B30" s="233" t="s">
        <v>65</v>
      </c>
      <c r="C30" s="233">
        <v>6111</v>
      </c>
      <c r="D30" s="133" t="s">
        <v>16</v>
      </c>
      <c r="E30" s="133" t="s">
        <v>16</v>
      </c>
      <c r="F30" s="133" t="s">
        <v>16</v>
      </c>
      <c r="G30" s="133" t="s">
        <v>16</v>
      </c>
      <c r="H30" s="133" t="s">
        <v>16</v>
      </c>
      <c r="I30" s="133" t="s">
        <v>16</v>
      </c>
      <c r="J30" s="133" t="s">
        <v>16</v>
      </c>
      <c r="K30" s="133" t="s">
        <v>16</v>
      </c>
      <c r="L30" s="133" t="s">
        <v>16</v>
      </c>
      <c r="M30" s="133" t="s">
        <v>16</v>
      </c>
      <c r="N30" s="133" t="s">
        <v>16</v>
      </c>
      <c r="O30" s="133" t="s">
        <v>16</v>
      </c>
      <c r="P30" s="133" t="s">
        <v>16</v>
      </c>
      <c r="Q30" s="133" t="s">
        <v>16</v>
      </c>
      <c r="R30" s="133" t="s">
        <v>16</v>
      </c>
      <c r="S30" s="133" t="s">
        <v>16</v>
      </c>
      <c r="T30" s="133" t="s">
        <v>16</v>
      </c>
      <c r="U30" s="133" t="s">
        <v>16</v>
      </c>
      <c r="V30" s="133" t="s">
        <v>16</v>
      </c>
      <c r="W30" s="133" t="s">
        <v>16</v>
      </c>
      <c r="X30" s="133" t="s">
        <v>16</v>
      </c>
      <c r="Y30" s="133" t="s">
        <v>16</v>
      </c>
      <c r="Z30" s="133" t="s">
        <v>16</v>
      </c>
      <c r="AA30" s="133" t="s">
        <v>16</v>
      </c>
      <c r="AB30" s="234">
        <f t="shared" si="11"/>
        <v>0</v>
      </c>
      <c r="AC30" s="234">
        <f t="shared" si="11"/>
        <v>0</v>
      </c>
      <c r="AD30" s="234">
        <f t="shared" si="11"/>
        <v>0</v>
      </c>
      <c r="AE30" s="234">
        <f t="shared" si="11"/>
        <v>0</v>
      </c>
      <c r="AF30" s="234">
        <f t="shared" si="11"/>
        <v>0</v>
      </c>
      <c r="AG30" s="234">
        <f t="shared" si="11"/>
        <v>0</v>
      </c>
      <c r="AH30" s="234">
        <f t="shared" si="11"/>
        <v>0</v>
      </c>
      <c r="AI30" s="234">
        <f t="shared" si="11"/>
        <v>0</v>
      </c>
      <c r="AJ30" s="234">
        <f t="shared" si="11"/>
        <v>0</v>
      </c>
      <c r="AK30" s="234">
        <f t="shared" si="11"/>
        <v>0</v>
      </c>
      <c r="AL30" s="234">
        <f t="shared" si="11"/>
        <v>0</v>
      </c>
      <c r="AM30" s="234">
        <f t="shared" si="11"/>
        <v>0</v>
      </c>
      <c r="AN30" s="133" t="s">
        <v>16</v>
      </c>
      <c r="AO30" s="133" t="s">
        <v>16</v>
      </c>
      <c r="AP30" s="133" t="s">
        <v>16</v>
      </c>
      <c r="AQ30" s="133" t="s">
        <v>16</v>
      </c>
      <c r="AR30" s="133" t="s">
        <v>16</v>
      </c>
      <c r="AS30" s="133" t="s">
        <v>16</v>
      </c>
      <c r="AT30" s="133" t="s">
        <v>16</v>
      </c>
      <c r="AU30" s="133" t="s">
        <v>16</v>
      </c>
      <c r="AV30" s="133" t="s">
        <v>16</v>
      </c>
      <c r="AW30" s="64"/>
      <c r="AX30" s="164">
        <v>6111</v>
      </c>
      <c r="AY30" s="8" t="s">
        <v>81</v>
      </c>
      <c r="AZ30" s="8" t="s">
        <v>81</v>
      </c>
      <c r="BA30" s="8" t="s">
        <v>81</v>
      </c>
      <c r="BB30" s="8" t="s">
        <v>81</v>
      </c>
      <c r="BC30" s="8" t="s">
        <v>81</v>
      </c>
      <c r="BD30" s="8" t="s">
        <v>81</v>
      </c>
      <c r="BE30" s="8" t="s">
        <v>81</v>
      </c>
      <c r="BF30" s="8" t="s">
        <v>81</v>
      </c>
      <c r="BG30" s="8" t="s">
        <v>81</v>
      </c>
      <c r="BH30" s="7">
        <f t="shared" si="3"/>
        <v>0</v>
      </c>
      <c r="BI30" s="7">
        <f t="shared" si="4"/>
        <v>0</v>
      </c>
      <c r="BJ30" s="7">
        <f t="shared" si="5"/>
        <v>0</v>
      </c>
      <c r="BK30" s="7">
        <f t="shared" si="6"/>
        <v>0</v>
      </c>
      <c r="BL30" s="7">
        <f t="shared" si="7"/>
        <v>0</v>
      </c>
      <c r="BM30" s="7">
        <f t="shared" si="8"/>
        <v>0</v>
      </c>
      <c r="BN30" s="8" t="s">
        <v>81</v>
      </c>
      <c r="BO30" s="8" t="s">
        <v>81</v>
      </c>
      <c r="BP30" s="8" t="s">
        <v>81</v>
      </c>
    </row>
    <row r="31" spans="1:68" ht="74.25" customHeight="1">
      <c r="A31" s="341" t="s">
        <v>384</v>
      </c>
      <c r="B31" s="233" t="s">
        <v>23</v>
      </c>
      <c r="C31" s="233">
        <v>6120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64"/>
      <c r="AX31" s="164">
        <v>6120</v>
      </c>
      <c r="AY31" s="7">
        <f>IF((D31+G31+J31)&gt;=M31,0,(D31+G31+J31)-M31)</f>
        <v>0</v>
      </c>
      <c r="AZ31" s="7">
        <f>IF((E31+H31+K31)&gt;=N31,0,(E31+H31+K31)-N31)</f>
        <v>0</v>
      </c>
      <c r="BA31" s="7">
        <f>IF(F31+(I31+L31)&gt;=O31,0,(F31+I31+L31)-O31)</f>
        <v>0</v>
      </c>
      <c r="BB31" s="7">
        <f>IF(M31&gt;=V31,0,M31-V31)</f>
        <v>0</v>
      </c>
      <c r="BC31" s="7">
        <f>IF(N31&gt;=W31,0,N31-W31)</f>
        <v>0</v>
      </c>
      <c r="BD31" s="7">
        <f>IF(O31&gt;=X31,0,O31-X31)</f>
        <v>0</v>
      </c>
      <c r="BE31" s="7">
        <f>IF(V31&gt;=AB31,0,V31-AB31)</f>
        <v>0</v>
      </c>
      <c r="BF31" s="7">
        <f>IF(W31&gt;=AC31,0,W31-AC31)</f>
        <v>0</v>
      </c>
      <c r="BG31" s="7">
        <f t="shared" si="9"/>
        <v>0</v>
      </c>
      <c r="BH31" s="7">
        <f t="shared" si="3"/>
        <v>0</v>
      </c>
      <c r="BI31" s="7">
        <f t="shared" si="4"/>
        <v>0</v>
      </c>
      <c r="BJ31" s="7">
        <f t="shared" si="5"/>
        <v>0</v>
      </c>
      <c r="BK31" s="7">
        <f t="shared" si="6"/>
        <v>0</v>
      </c>
      <c r="BL31" s="7">
        <f t="shared" si="7"/>
        <v>0</v>
      </c>
      <c r="BM31" s="7">
        <f t="shared" si="8"/>
        <v>0</v>
      </c>
      <c r="BN31" s="7">
        <f>IF(AQ31&gt;=AT31,0,AQ31-AT31)</f>
        <v>0</v>
      </c>
      <c r="BO31" s="7">
        <f>IF(AR31&gt;=AU31,0,AR31-AU31)</f>
        <v>0</v>
      </c>
      <c r="BP31" s="7">
        <f>IF(AS31&gt;=AV31,0,AS31-AV31)</f>
        <v>0</v>
      </c>
    </row>
    <row r="32" spans="1:68" ht="74.25" customHeight="1">
      <c r="A32" s="341"/>
      <c r="B32" s="233" t="s">
        <v>65</v>
      </c>
      <c r="C32" s="233">
        <v>6121</v>
      </c>
      <c r="D32" s="133" t="s">
        <v>16</v>
      </c>
      <c r="E32" s="133" t="s">
        <v>16</v>
      </c>
      <c r="F32" s="133" t="s">
        <v>16</v>
      </c>
      <c r="G32" s="133" t="s">
        <v>16</v>
      </c>
      <c r="H32" s="133" t="s">
        <v>16</v>
      </c>
      <c r="I32" s="133" t="s">
        <v>16</v>
      </c>
      <c r="J32" s="133" t="s">
        <v>16</v>
      </c>
      <c r="K32" s="133" t="s">
        <v>16</v>
      </c>
      <c r="L32" s="133" t="s">
        <v>16</v>
      </c>
      <c r="M32" s="133" t="s">
        <v>16</v>
      </c>
      <c r="N32" s="133" t="s">
        <v>16</v>
      </c>
      <c r="O32" s="133" t="s">
        <v>16</v>
      </c>
      <c r="P32" s="133" t="s">
        <v>16</v>
      </c>
      <c r="Q32" s="133" t="s">
        <v>16</v>
      </c>
      <c r="R32" s="133" t="s">
        <v>16</v>
      </c>
      <c r="S32" s="133" t="s">
        <v>16</v>
      </c>
      <c r="T32" s="133" t="s">
        <v>16</v>
      </c>
      <c r="U32" s="133" t="s">
        <v>16</v>
      </c>
      <c r="V32" s="133" t="s">
        <v>16</v>
      </c>
      <c r="W32" s="133" t="s">
        <v>16</v>
      </c>
      <c r="X32" s="133" t="s">
        <v>16</v>
      </c>
      <c r="Y32" s="133" t="s">
        <v>16</v>
      </c>
      <c r="Z32" s="133" t="s">
        <v>16</v>
      </c>
      <c r="AA32" s="133" t="s">
        <v>16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33" t="s">
        <v>16</v>
      </c>
      <c r="AO32" s="133" t="s">
        <v>16</v>
      </c>
      <c r="AP32" s="133" t="s">
        <v>16</v>
      </c>
      <c r="AQ32" s="133" t="s">
        <v>16</v>
      </c>
      <c r="AR32" s="133" t="s">
        <v>16</v>
      </c>
      <c r="AS32" s="133" t="s">
        <v>16</v>
      </c>
      <c r="AT32" s="133" t="s">
        <v>16</v>
      </c>
      <c r="AU32" s="133" t="s">
        <v>16</v>
      </c>
      <c r="AV32" s="133" t="s">
        <v>16</v>
      </c>
      <c r="AW32" s="64"/>
      <c r="AX32" s="164">
        <v>6121</v>
      </c>
      <c r="AY32" s="8" t="s">
        <v>81</v>
      </c>
      <c r="AZ32" s="8" t="s">
        <v>81</v>
      </c>
      <c r="BA32" s="8" t="s">
        <v>81</v>
      </c>
      <c r="BB32" s="8" t="s">
        <v>81</v>
      </c>
      <c r="BC32" s="8" t="s">
        <v>81</v>
      </c>
      <c r="BD32" s="8" t="s">
        <v>81</v>
      </c>
      <c r="BE32" s="8" t="s">
        <v>81</v>
      </c>
      <c r="BF32" s="8" t="s">
        <v>81</v>
      </c>
      <c r="BG32" s="8" t="s">
        <v>81</v>
      </c>
      <c r="BH32" s="7">
        <f t="shared" si="3"/>
        <v>0</v>
      </c>
      <c r="BI32" s="7">
        <f t="shared" si="4"/>
        <v>0</v>
      </c>
      <c r="BJ32" s="7">
        <f t="shared" si="5"/>
        <v>0</v>
      </c>
      <c r="BK32" s="7">
        <f t="shared" si="6"/>
        <v>0</v>
      </c>
      <c r="BL32" s="7">
        <f t="shared" si="7"/>
        <v>0</v>
      </c>
      <c r="BM32" s="7">
        <f t="shared" si="8"/>
        <v>0</v>
      </c>
      <c r="BN32" s="8" t="s">
        <v>81</v>
      </c>
      <c r="BO32" s="8" t="s">
        <v>81</v>
      </c>
      <c r="BP32" s="8" t="s">
        <v>81</v>
      </c>
    </row>
    <row r="33" spans="1:68" ht="38.25" customHeight="1">
      <c r="A33" s="341" t="s">
        <v>385</v>
      </c>
      <c r="B33" s="233" t="s">
        <v>23</v>
      </c>
      <c r="C33" s="233">
        <v>6130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64"/>
      <c r="AX33" s="164">
        <v>6130</v>
      </c>
      <c r="AY33" s="7">
        <f>IF((D33+G33+J33)&gt;=M33,0,(D33+G33+J33)-M33)</f>
        <v>0</v>
      </c>
      <c r="AZ33" s="7">
        <f>IF((E33+H33+K33)&gt;=N33,0,(E33+H33+K33)-N33)</f>
        <v>0</v>
      </c>
      <c r="BA33" s="7">
        <f>IF(F33+(I33+L33)&gt;=O33,0,(F33+I33+L33)-O33)</f>
        <v>0</v>
      </c>
      <c r="BB33" s="7">
        <f>IF(M33&gt;=V33,0,M33-V33)</f>
        <v>0</v>
      </c>
      <c r="BC33" s="7">
        <f>IF(N33&gt;=W33,0,N33-W33)</f>
        <v>0</v>
      </c>
      <c r="BD33" s="7">
        <f>IF(O33&gt;=X33,0,O33-X33)</f>
        <v>0</v>
      </c>
      <c r="BE33" s="7">
        <f>IF(V33&gt;=AB33,0,V33-AB33)</f>
        <v>0</v>
      </c>
      <c r="BF33" s="7">
        <f>IF(W33&gt;=AC33,0,W33-AC33)</f>
        <v>0</v>
      </c>
      <c r="BG33" s="7">
        <f t="shared" si="9"/>
        <v>0</v>
      </c>
      <c r="BH33" s="7">
        <f t="shared" si="3"/>
        <v>0</v>
      </c>
      <c r="BI33" s="7">
        <f t="shared" si="4"/>
        <v>0</v>
      </c>
      <c r="BJ33" s="7">
        <f t="shared" si="5"/>
        <v>0</v>
      </c>
      <c r="BK33" s="7">
        <f t="shared" si="6"/>
        <v>0</v>
      </c>
      <c r="BL33" s="7">
        <f t="shared" si="7"/>
        <v>0</v>
      </c>
      <c r="BM33" s="7">
        <f t="shared" si="8"/>
        <v>0</v>
      </c>
      <c r="BN33" s="7">
        <f>IF(AQ33&gt;=AT33,0,AQ33-AT33)</f>
        <v>0</v>
      </c>
      <c r="BO33" s="7">
        <f>IF(AR33&gt;=AU33,0,AR33-AU33)</f>
        <v>0</v>
      </c>
      <c r="BP33" s="7">
        <f>IF(AS33&gt;=AV33,0,AS33-AV33)</f>
        <v>0</v>
      </c>
    </row>
    <row r="34" spans="1:68" ht="38.25" customHeight="1">
      <c r="A34" s="341"/>
      <c r="B34" s="233" t="s">
        <v>65</v>
      </c>
      <c r="C34" s="233">
        <v>6131</v>
      </c>
      <c r="D34" s="133" t="s">
        <v>16</v>
      </c>
      <c r="E34" s="133" t="s">
        <v>16</v>
      </c>
      <c r="F34" s="133" t="s">
        <v>16</v>
      </c>
      <c r="G34" s="133" t="s">
        <v>16</v>
      </c>
      <c r="H34" s="133" t="s">
        <v>16</v>
      </c>
      <c r="I34" s="133" t="s">
        <v>16</v>
      </c>
      <c r="J34" s="133" t="s">
        <v>16</v>
      </c>
      <c r="K34" s="133" t="s">
        <v>16</v>
      </c>
      <c r="L34" s="133" t="s">
        <v>16</v>
      </c>
      <c r="M34" s="133" t="s">
        <v>16</v>
      </c>
      <c r="N34" s="133" t="s">
        <v>16</v>
      </c>
      <c r="O34" s="133" t="s">
        <v>16</v>
      </c>
      <c r="P34" s="133" t="s">
        <v>16</v>
      </c>
      <c r="Q34" s="133" t="s">
        <v>16</v>
      </c>
      <c r="R34" s="133" t="s">
        <v>16</v>
      </c>
      <c r="S34" s="133" t="s">
        <v>16</v>
      </c>
      <c r="T34" s="133" t="s">
        <v>16</v>
      </c>
      <c r="U34" s="133" t="s">
        <v>16</v>
      </c>
      <c r="V34" s="133" t="s">
        <v>16</v>
      </c>
      <c r="W34" s="133" t="s">
        <v>16</v>
      </c>
      <c r="X34" s="133" t="s">
        <v>16</v>
      </c>
      <c r="Y34" s="133" t="s">
        <v>16</v>
      </c>
      <c r="Z34" s="133" t="s">
        <v>16</v>
      </c>
      <c r="AA34" s="133" t="s">
        <v>16</v>
      </c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33" t="s">
        <v>16</v>
      </c>
      <c r="AO34" s="133" t="s">
        <v>16</v>
      </c>
      <c r="AP34" s="133" t="s">
        <v>16</v>
      </c>
      <c r="AQ34" s="133" t="s">
        <v>16</v>
      </c>
      <c r="AR34" s="133" t="s">
        <v>16</v>
      </c>
      <c r="AS34" s="133" t="s">
        <v>16</v>
      </c>
      <c r="AT34" s="133" t="s">
        <v>16</v>
      </c>
      <c r="AU34" s="133" t="s">
        <v>16</v>
      </c>
      <c r="AV34" s="133" t="s">
        <v>16</v>
      </c>
      <c r="AW34" s="64"/>
      <c r="AX34" s="164">
        <v>6131</v>
      </c>
      <c r="AY34" s="8" t="s">
        <v>81</v>
      </c>
      <c r="AZ34" s="8" t="s">
        <v>81</v>
      </c>
      <c r="BA34" s="8" t="s">
        <v>81</v>
      </c>
      <c r="BB34" s="8" t="s">
        <v>81</v>
      </c>
      <c r="BC34" s="8" t="s">
        <v>81</v>
      </c>
      <c r="BD34" s="8" t="s">
        <v>81</v>
      </c>
      <c r="BE34" s="8" t="s">
        <v>81</v>
      </c>
      <c r="BF34" s="8" t="s">
        <v>81</v>
      </c>
      <c r="BG34" s="8" t="s">
        <v>81</v>
      </c>
      <c r="BH34" s="7">
        <f t="shared" si="3"/>
        <v>0</v>
      </c>
      <c r="BI34" s="7">
        <f t="shared" si="4"/>
        <v>0</v>
      </c>
      <c r="BJ34" s="7">
        <f t="shared" si="5"/>
        <v>0</v>
      </c>
      <c r="BK34" s="7">
        <f t="shared" si="6"/>
        <v>0</v>
      </c>
      <c r="BL34" s="7">
        <f t="shared" si="7"/>
        <v>0</v>
      </c>
      <c r="BM34" s="7">
        <f t="shared" si="8"/>
        <v>0</v>
      </c>
      <c r="BN34" s="8" t="s">
        <v>81</v>
      </c>
      <c r="BO34" s="8" t="s">
        <v>81</v>
      </c>
      <c r="BP34" s="8" t="s">
        <v>81</v>
      </c>
    </row>
    <row r="35" spans="1:68" ht="39.75" customHeight="1">
      <c r="A35" s="341" t="s">
        <v>386</v>
      </c>
      <c r="B35" s="233" t="s">
        <v>23</v>
      </c>
      <c r="C35" s="233">
        <v>6140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64"/>
      <c r="AX35" s="164">
        <v>6140</v>
      </c>
      <c r="AY35" s="7">
        <f>IF((D35+G35+J35)&gt;=M35,0,(D35+G35+J35)-M35)</f>
        <v>0</v>
      </c>
      <c r="AZ35" s="7">
        <f>IF((E35+H35+K35)&gt;=N35,0,(E35+H35+K35)-N35)</f>
        <v>0</v>
      </c>
      <c r="BA35" s="7">
        <f>IF(F35+(I35+L35)&gt;=O35,0,(F35+I35+L35)-O35)</f>
        <v>0</v>
      </c>
      <c r="BB35" s="7">
        <f>IF(M35&gt;=V35,0,M35-V35)</f>
        <v>0</v>
      </c>
      <c r="BC35" s="7">
        <f>IF(N35&gt;=W35,0,N35-W35)</f>
        <v>0</v>
      </c>
      <c r="BD35" s="7">
        <f>IF(O35&gt;=X35,0,O35-X35)</f>
        <v>0</v>
      </c>
      <c r="BE35" s="7">
        <f>IF(V35&gt;=AB35,0,V35-AB35)</f>
        <v>0</v>
      </c>
      <c r="BF35" s="7">
        <f>IF(W35&gt;=AC35,0,W35-AC35)</f>
        <v>0</v>
      </c>
      <c r="BG35" s="7">
        <f t="shared" si="9"/>
        <v>0</v>
      </c>
      <c r="BH35" s="7">
        <f t="shared" si="3"/>
        <v>0</v>
      </c>
      <c r="BI35" s="7">
        <f t="shared" si="4"/>
        <v>0</v>
      </c>
      <c r="BJ35" s="7">
        <f t="shared" si="5"/>
        <v>0</v>
      </c>
      <c r="BK35" s="7">
        <f t="shared" si="6"/>
        <v>0</v>
      </c>
      <c r="BL35" s="7">
        <f t="shared" si="7"/>
        <v>0</v>
      </c>
      <c r="BM35" s="7">
        <f t="shared" si="8"/>
        <v>0</v>
      </c>
      <c r="BN35" s="7">
        <f>IF(AQ35&gt;=AT35,0,AQ35-AT35)</f>
        <v>0</v>
      </c>
      <c r="BO35" s="7">
        <f>IF(AR35&gt;=AU35,0,AR35-AU35)</f>
        <v>0</v>
      </c>
      <c r="BP35" s="7">
        <f>IF(AS35&gt;=AV35,0,AS35-AV35)</f>
        <v>0</v>
      </c>
    </row>
    <row r="36" spans="1:68" ht="162" customHeight="1">
      <c r="A36" s="341"/>
      <c r="B36" s="233" t="s">
        <v>65</v>
      </c>
      <c r="C36" s="233">
        <v>6141</v>
      </c>
      <c r="D36" s="133" t="s">
        <v>16</v>
      </c>
      <c r="E36" s="133" t="s">
        <v>16</v>
      </c>
      <c r="F36" s="133" t="s">
        <v>16</v>
      </c>
      <c r="G36" s="133" t="s">
        <v>16</v>
      </c>
      <c r="H36" s="133" t="s">
        <v>16</v>
      </c>
      <c r="I36" s="133" t="s">
        <v>16</v>
      </c>
      <c r="J36" s="133" t="s">
        <v>16</v>
      </c>
      <c r="K36" s="133" t="s">
        <v>16</v>
      </c>
      <c r="L36" s="133" t="s">
        <v>16</v>
      </c>
      <c r="M36" s="133" t="s">
        <v>16</v>
      </c>
      <c r="N36" s="133" t="s">
        <v>16</v>
      </c>
      <c r="O36" s="133" t="s">
        <v>16</v>
      </c>
      <c r="P36" s="133" t="s">
        <v>16</v>
      </c>
      <c r="Q36" s="133" t="s">
        <v>16</v>
      </c>
      <c r="R36" s="133" t="s">
        <v>16</v>
      </c>
      <c r="S36" s="133" t="s">
        <v>16</v>
      </c>
      <c r="T36" s="133" t="s">
        <v>16</v>
      </c>
      <c r="U36" s="133" t="s">
        <v>16</v>
      </c>
      <c r="V36" s="133" t="s">
        <v>16</v>
      </c>
      <c r="W36" s="133" t="s">
        <v>16</v>
      </c>
      <c r="X36" s="133" t="s">
        <v>16</v>
      </c>
      <c r="Y36" s="133" t="s">
        <v>16</v>
      </c>
      <c r="Z36" s="133" t="s">
        <v>16</v>
      </c>
      <c r="AA36" s="133" t="s">
        <v>16</v>
      </c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33" t="s">
        <v>16</v>
      </c>
      <c r="AO36" s="133" t="s">
        <v>16</v>
      </c>
      <c r="AP36" s="133" t="s">
        <v>16</v>
      </c>
      <c r="AQ36" s="133" t="s">
        <v>16</v>
      </c>
      <c r="AR36" s="133" t="s">
        <v>16</v>
      </c>
      <c r="AS36" s="133" t="s">
        <v>16</v>
      </c>
      <c r="AT36" s="133" t="s">
        <v>16</v>
      </c>
      <c r="AU36" s="133" t="s">
        <v>16</v>
      </c>
      <c r="AV36" s="133" t="s">
        <v>16</v>
      </c>
      <c r="AW36" s="64"/>
      <c r="AX36" s="164">
        <v>6141</v>
      </c>
      <c r="AY36" s="8" t="s">
        <v>81</v>
      </c>
      <c r="AZ36" s="8" t="s">
        <v>81</v>
      </c>
      <c r="BA36" s="8" t="s">
        <v>81</v>
      </c>
      <c r="BB36" s="8" t="s">
        <v>81</v>
      </c>
      <c r="BC36" s="8" t="s">
        <v>81</v>
      </c>
      <c r="BD36" s="8" t="s">
        <v>81</v>
      </c>
      <c r="BE36" s="8" t="s">
        <v>81</v>
      </c>
      <c r="BF36" s="8" t="s">
        <v>81</v>
      </c>
      <c r="BG36" s="8" t="s">
        <v>81</v>
      </c>
      <c r="BH36" s="7">
        <f t="shared" si="3"/>
        <v>0</v>
      </c>
      <c r="BI36" s="7">
        <f t="shared" si="4"/>
        <v>0</v>
      </c>
      <c r="BJ36" s="7">
        <f t="shared" si="5"/>
        <v>0</v>
      </c>
      <c r="BK36" s="7">
        <f t="shared" si="6"/>
        <v>0</v>
      </c>
      <c r="BL36" s="7">
        <f t="shared" si="7"/>
        <v>0</v>
      </c>
      <c r="BM36" s="7">
        <f t="shared" si="8"/>
        <v>0</v>
      </c>
      <c r="BN36" s="8" t="s">
        <v>81</v>
      </c>
      <c r="BO36" s="8" t="s">
        <v>81</v>
      </c>
      <c r="BP36" s="8" t="s">
        <v>81</v>
      </c>
    </row>
    <row r="37" spans="1:68" ht="30" customHeight="1">
      <c r="A37" s="337" t="s">
        <v>387</v>
      </c>
      <c r="B37" s="233" t="s">
        <v>23</v>
      </c>
      <c r="C37" s="233">
        <v>6150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64"/>
      <c r="AX37" s="164">
        <v>6150</v>
      </c>
      <c r="AY37" s="7">
        <f>IF((D37+G37+J37)&gt;=M37,0,(D37+G37+J37)-M37)</f>
        <v>0</v>
      </c>
      <c r="AZ37" s="7">
        <f>IF((E37+H37+K37)&gt;=N37,0,(E37+H37+K37)-N37)</f>
        <v>0</v>
      </c>
      <c r="BA37" s="7">
        <f>IF(F37+(I37+L37)&gt;=O37,0,(F37+I37+L37)-O37)</f>
        <v>0</v>
      </c>
      <c r="BB37" s="7">
        <f>IF(M37&gt;=V37,0,M37-V37)</f>
        <v>0</v>
      </c>
      <c r="BC37" s="7">
        <f>IF(N37&gt;=W37,0,N37-W37)</f>
        <v>0</v>
      </c>
      <c r="BD37" s="7">
        <f>IF(O37&gt;=X37,0,O37-X37)</f>
        <v>0</v>
      </c>
      <c r="BE37" s="7">
        <f>IF(V37&gt;=AB37,0,V37-AB37)</f>
        <v>0</v>
      </c>
      <c r="BF37" s="7">
        <f>IF(W37&gt;=AC37,0,W37-AC37)</f>
        <v>0</v>
      </c>
      <c r="BG37" s="7">
        <f t="shared" si="9"/>
        <v>0</v>
      </c>
      <c r="BH37" s="7">
        <f t="shared" si="3"/>
        <v>0</v>
      </c>
      <c r="BI37" s="7">
        <f t="shared" si="4"/>
        <v>0</v>
      </c>
      <c r="BJ37" s="7">
        <f t="shared" si="5"/>
        <v>0</v>
      </c>
      <c r="BK37" s="7">
        <f t="shared" si="6"/>
        <v>0</v>
      </c>
      <c r="BL37" s="7">
        <f t="shared" si="7"/>
        <v>0</v>
      </c>
      <c r="BM37" s="7">
        <f t="shared" si="8"/>
        <v>0</v>
      </c>
      <c r="BN37" s="7">
        <f>IF(AQ37&gt;=AT37,0,AQ37-AT37)</f>
        <v>0</v>
      </c>
      <c r="BO37" s="7">
        <f>IF(AR37&gt;=AU37,0,AR37-AU37)</f>
        <v>0</v>
      </c>
      <c r="BP37" s="7">
        <f>IF(AS37&gt;=AV37,0,AS37-AV37)</f>
        <v>0</v>
      </c>
    </row>
    <row r="38" spans="1:68" ht="38.25" customHeight="1">
      <c r="A38" s="344"/>
      <c r="B38" s="233" t="s">
        <v>65</v>
      </c>
      <c r="C38" s="233">
        <v>6151</v>
      </c>
      <c r="D38" s="133" t="s">
        <v>16</v>
      </c>
      <c r="E38" s="133" t="s">
        <v>16</v>
      </c>
      <c r="F38" s="133" t="s">
        <v>16</v>
      </c>
      <c r="G38" s="133" t="s">
        <v>16</v>
      </c>
      <c r="H38" s="133" t="s">
        <v>16</v>
      </c>
      <c r="I38" s="133" t="s">
        <v>16</v>
      </c>
      <c r="J38" s="133" t="s">
        <v>16</v>
      </c>
      <c r="K38" s="133" t="s">
        <v>16</v>
      </c>
      <c r="L38" s="133" t="s">
        <v>16</v>
      </c>
      <c r="M38" s="133" t="s">
        <v>16</v>
      </c>
      <c r="N38" s="133" t="s">
        <v>16</v>
      </c>
      <c r="O38" s="133" t="s">
        <v>16</v>
      </c>
      <c r="P38" s="133" t="s">
        <v>16</v>
      </c>
      <c r="Q38" s="133" t="s">
        <v>16</v>
      </c>
      <c r="R38" s="133" t="s">
        <v>16</v>
      </c>
      <c r="S38" s="133" t="s">
        <v>16</v>
      </c>
      <c r="T38" s="133" t="s">
        <v>16</v>
      </c>
      <c r="U38" s="133" t="s">
        <v>16</v>
      </c>
      <c r="V38" s="133" t="s">
        <v>16</v>
      </c>
      <c r="W38" s="133" t="s">
        <v>16</v>
      </c>
      <c r="X38" s="133" t="s">
        <v>16</v>
      </c>
      <c r="Y38" s="133" t="s">
        <v>16</v>
      </c>
      <c r="Z38" s="133" t="s">
        <v>16</v>
      </c>
      <c r="AA38" s="133" t="s">
        <v>16</v>
      </c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33" t="s">
        <v>16</v>
      </c>
      <c r="AO38" s="133" t="s">
        <v>16</v>
      </c>
      <c r="AP38" s="133" t="s">
        <v>16</v>
      </c>
      <c r="AQ38" s="133" t="s">
        <v>16</v>
      </c>
      <c r="AR38" s="133" t="s">
        <v>16</v>
      </c>
      <c r="AS38" s="133" t="s">
        <v>16</v>
      </c>
      <c r="AT38" s="133" t="s">
        <v>16</v>
      </c>
      <c r="AU38" s="133" t="s">
        <v>16</v>
      </c>
      <c r="AV38" s="133" t="s">
        <v>16</v>
      </c>
      <c r="AW38" s="64"/>
      <c r="AX38" s="164">
        <v>6151</v>
      </c>
      <c r="AY38" s="8" t="s">
        <v>81</v>
      </c>
      <c r="AZ38" s="8" t="s">
        <v>81</v>
      </c>
      <c r="BA38" s="8" t="s">
        <v>81</v>
      </c>
      <c r="BB38" s="8" t="s">
        <v>81</v>
      </c>
      <c r="BC38" s="8" t="s">
        <v>81</v>
      </c>
      <c r="BD38" s="8" t="s">
        <v>81</v>
      </c>
      <c r="BE38" s="8" t="s">
        <v>81</v>
      </c>
      <c r="BF38" s="8" t="s">
        <v>81</v>
      </c>
      <c r="BG38" s="8" t="s">
        <v>81</v>
      </c>
      <c r="BH38" s="7">
        <f t="shared" si="3"/>
        <v>0</v>
      </c>
      <c r="BI38" s="7">
        <f t="shared" si="4"/>
        <v>0</v>
      </c>
      <c r="BJ38" s="7">
        <f t="shared" si="5"/>
        <v>0</v>
      </c>
      <c r="BK38" s="7">
        <f t="shared" si="6"/>
        <v>0</v>
      </c>
      <c r="BL38" s="7">
        <f t="shared" si="7"/>
        <v>0</v>
      </c>
      <c r="BM38" s="7">
        <f t="shared" si="8"/>
        <v>0</v>
      </c>
      <c r="BN38" s="8" t="s">
        <v>81</v>
      </c>
      <c r="BO38" s="8" t="s">
        <v>81</v>
      </c>
      <c r="BP38" s="8" t="s">
        <v>81</v>
      </c>
    </row>
    <row r="39" spans="1:68" ht="24.75" customHeight="1">
      <c r="A39" s="333" t="s">
        <v>389</v>
      </c>
      <c r="B39" s="233" t="s">
        <v>23</v>
      </c>
      <c r="C39" s="233">
        <v>6160</v>
      </c>
      <c r="D39" s="15">
        <f>D41+D43+D45</f>
        <v>0</v>
      </c>
      <c r="E39" s="15">
        <f aca="true" t="shared" si="12" ref="E39:AV40">E41+E43+E45</f>
        <v>0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0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12"/>
        <v>0</v>
      </c>
      <c r="O39" s="15">
        <f t="shared" si="12"/>
        <v>0</v>
      </c>
      <c r="P39" s="15">
        <f t="shared" si="12"/>
        <v>0</v>
      </c>
      <c r="Q39" s="15">
        <f t="shared" si="12"/>
        <v>0</v>
      </c>
      <c r="R39" s="15">
        <f t="shared" si="12"/>
        <v>0</v>
      </c>
      <c r="S39" s="15">
        <f t="shared" si="12"/>
        <v>0</v>
      </c>
      <c r="T39" s="15">
        <f t="shared" si="12"/>
        <v>0</v>
      </c>
      <c r="U39" s="15">
        <f t="shared" si="12"/>
        <v>0</v>
      </c>
      <c r="V39" s="15">
        <f t="shared" si="12"/>
        <v>0</v>
      </c>
      <c r="W39" s="15">
        <f t="shared" si="12"/>
        <v>0</v>
      </c>
      <c r="X39" s="15">
        <f t="shared" si="12"/>
        <v>0</v>
      </c>
      <c r="Y39" s="15">
        <f t="shared" si="12"/>
        <v>0</v>
      </c>
      <c r="Z39" s="15">
        <f t="shared" si="12"/>
        <v>0</v>
      </c>
      <c r="AA39" s="15">
        <f t="shared" si="12"/>
        <v>0</v>
      </c>
      <c r="AB39" s="15">
        <f t="shared" si="12"/>
        <v>0</v>
      </c>
      <c r="AC39" s="15">
        <f t="shared" si="12"/>
        <v>0</v>
      </c>
      <c r="AD39" s="15">
        <f t="shared" si="12"/>
        <v>0</v>
      </c>
      <c r="AE39" s="15">
        <f t="shared" si="12"/>
        <v>0</v>
      </c>
      <c r="AF39" s="15">
        <f t="shared" si="12"/>
        <v>0</v>
      </c>
      <c r="AG39" s="15">
        <f t="shared" si="12"/>
        <v>0</v>
      </c>
      <c r="AH39" s="15">
        <f t="shared" si="12"/>
        <v>0</v>
      </c>
      <c r="AI39" s="15">
        <f t="shared" si="12"/>
        <v>0</v>
      </c>
      <c r="AJ39" s="15">
        <f t="shared" si="12"/>
        <v>0</v>
      </c>
      <c r="AK39" s="15">
        <f t="shared" si="12"/>
        <v>0</v>
      </c>
      <c r="AL39" s="15">
        <f t="shared" si="12"/>
        <v>0</v>
      </c>
      <c r="AM39" s="15">
        <f t="shared" si="12"/>
        <v>0</v>
      </c>
      <c r="AN39" s="15">
        <f t="shared" si="12"/>
        <v>0</v>
      </c>
      <c r="AO39" s="15">
        <f t="shared" si="12"/>
        <v>0</v>
      </c>
      <c r="AP39" s="15">
        <f t="shared" si="12"/>
        <v>0</v>
      </c>
      <c r="AQ39" s="15">
        <f t="shared" si="12"/>
        <v>0</v>
      </c>
      <c r="AR39" s="15">
        <f t="shared" si="12"/>
        <v>0</v>
      </c>
      <c r="AS39" s="15">
        <f t="shared" si="12"/>
        <v>0</v>
      </c>
      <c r="AT39" s="15">
        <f t="shared" si="12"/>
        <v>0</v>
      </c>
      <c r="AU39" s="15">
        <f t="shared" si="12"/>
        <v>0</v>
      </c>
      <c r="AV39" s="15">
        <f t="shared" si="12"/>
        <v>0</v>
      </c>
      <c r="AW39" s="64"/>
      <c r="AX39" s="164">
        <v>6160</v>
      </c>
      <c r="AY39" s="7">
        <f>IF((D39+G39+J39)&gt;=M39,0,(D39+G39+J39)-M39)</f>
        <v>0</v>
      </c>
      <c r="AZ39" s="7">
        <f>IF((E39+H39+K39)&gt;=N39,0,(E39+H39+K39)-N39)</f>
        <v>0</v>
      </c>
      <c r="BA39" s="7">
        <f>IF(F39+(I39+L39)&gt;=O39,0,(F39+I39+L39)-O39)</f>
        <v>0</v>
      </c>
      <c r="BB39" s="7">
        <f>IF(M39&gt;=V39,0,M39-V39)</f>
        <v>0</v>
      </c>
      <c r="BC39" s="7">
        <f>IF(N39&gt;=W39,0,N39-W39)</f>
        <v>0</v>
      </c>
      <c r="BD39" s="7">
        <f>IF(O39&gt;=X39,0,O39-X39)</f>
        <v>0</v>
      </c>
      <c r="BE39" s="7">
        <f>IF(V39&gt;=AB39,0,V39-AB39)</f>
        <v>0</v>
      </c>
      <c r="BF39" s="7">
        <f>IF(W39&gt;=AC39,0,W39-AC39)</f>
        <v>0</v>
      </c>
      <c r="BG39" s="7">
        <f t="shared" si="9"/>
        <v>0</v>
      </c>
      <c r="BH39" s="7">
        <f t="shared" si="3"/>
        <v>0</v>
      </c>
      <c r="BI39" s="7">
        <f t="shared" si="4"/>
        <v>0</v>
      </c>
      <c r="BJ39" s="7">
        <f t="shared" si="5"/>
        <v>0</v>
      </c>
      <c r="BK39" s="7">
        <f t="shared" si="6"/>
        <v>0</v>
      </c>
      <c r="BL39" s="7">
        <f t="shared" si="7"/>
        <v>0</v>
      </c>
      <c r="BM39" s="7">
        <f t="shared" si="8"/>
        <v>0</v>
      </c>
      <c r="BN39" s="7">
        <f>IF(AQ39&gt;=AT39,0,AQ39-AT39)</f>
        <v>0</v>
      </c>
      <c r="BO39" s="7">
        <f>IF(AR39&gt;=AU39,0,AR39-AU39)</f>
        <v>0</v>
      </c>
      <c r="BP39" s="7">
        <f>IF(AS39&gt;=AV39,0,AS39-AV39)</f>
        <v>0</v>
      </c>
    </row>
    <row r="40" spans="1:68" ht="52.5" customHeight="1">
      <c r="A40" s="333"/>
      <c r="B40" s="233" t="s">
        <v>65</v>
      </c>
      <c r="C40" s="233">
        <v>6161</v>
      </c>
      <c r="D40" s="133" t="s">
        <v>16</v>
      </c>
      <c r="E40" s="133" t="s">
        <v>16</v>
      </c>
      <c r="F40" s="133" t="s">
        <v>16</v>
      </c>
      <c r="G40" s="133" t="s">
        <v>16</v>
      </c>
      <c r="H40" s="133" t="s">
        <v>16</v>
      </c>
      <c r="I40" s="133" t="s">
        <v>16</v>
      </c>
      <c r="J40" s="133" t="s">
        <v>16</v>
      </c>
      <c r="K40" s="133" t="s">
        <v>16</v>
      </c>
      <c r="L40" s="133" t="s">
        <v>16</v>
      </c>
      <c r="M40" s="133" t="s">
        <v>16</v>
      </c>
      <c r="N40" s="133" t="s">
        <v>16</v>
      </c>
      <c r="O40" s="133" t="s">
        <v>16</v>
      </c>
      <c r="P40" s="133" t="s">
        <v>16</v>
      </c>
      <c r="Q40" s="133" t="s">
        <v>16</v>
      </c>
      <c r="R40" s="133" t="s">
        <v>16</v>
      </c>
      <c r="S40" s="133" t="s">
        <v>16</v>
      </c>
      <c r="T40" s="133" t="s">
        <v>16</v>
      </c>
      <c r="U40" s="133" t="s">
        <v>16</v>
      </c>
      <c r="V40" s="133" t="s">
        <v>16</v>
      </c>
      <c r="W40" s="133" t="s">
        <v>16</v>
      </c>
      <c r="X40" s="133" t="s">
        <v>16</v>
      </c>
      <c r="Y40" s="133" t="s">
        <v>16</v>
      </c>
      <c r="Z40" s="133" t="s">
        <v>16</v>
      </c>
      <c r="AA40" s="133" t="s">
        <v>16</v>
      </c>
      <c r="AB40" s="234">
        <f t="shared" si="12"/>
        <v>0</v>
      </c>
      <c r="AC40" s="234">
        <f t="shared" si="12"/>
        <v>0</v>
      </c>
      <c r="AD40" s="234">
        <f t="shared" si="12"/>
        <v>0</v>
      </c>
      <c r="AE40" s="234">
        <f t="shared" si="12"/>
        <v>0</v>
      </c>
      <c r="AF40" s="234">
        <f t="shared" si="12"/>
        <v>0</v>
      </c>
      <c r="AG40" s="234">
        <f t="shared" si="12"/>
        <v>0</v>
      </c>
      <c r="AH40" s="234">
        <f t="shared" si="12"/>
        <v>0</v>
      </c>
      <c r="AI40" s="234">
        <f t="shared" si="12"/>
        <v>0</v>
      </c>
      <c r="AJ40" s="234">
        <f t="shared" si="12"/>
        <v>0</v>
      </c>
      <c r="AK40" s="234">
        <f t="shared" si="12"/>
        <v>0</v>
      </c>
      <c r="AL40" s="234">
        <f t="shared" si="12"/>
        <v>0</v>
      </c>
      <c r="AM40" s="234">
        <f t="shared" si="12"/>
        <v>0</v>
      </c>
      <c r="AN40" s="133" t="s">
        <v>16</v>
      </c>
      <c r="AO40" s="133" t="s">
        <v>16</v>
      </c>
      <c r="AP40" s="133" t="s">
        <v>16</v>
      </c>
      <c r="AQ40" s="133" t="s">
        <v>16</v>
      </c>
      <c r="AR40" s="133" t="s">
        <v>16</v>
      </c>
      <c r="AS40" s="133" t="s">
        <v>16</v>
      </c>
      <c r="AT40" s="133" t="s">
        <v>16</v>
      </c>
      <c r="AU40" s="133" t="s">
        <v>16</v>
      </c>
      <c r="AV40" s="133" t="s">
        <v>16</v>
      </c>
      <c r="AW40" s="64"/>
      <c r="AX40" s="164">
        <v>6161</v>
      </c>
      <c r="AY40" s="8" t="s">
        <v>81</v>
      </c>
      <c r="AZ40" s="8" t="s">
        <v>81</v>
      </c>
      <c r="BA40" s="8" t="s">
        <v>81</v>
      </c>
      <c r="BB40" s="8" t="s">
        <v>81</v>
      </c>
      <c r="BC40" s="8" t="s">
        <v>81</v>
      </c>
      <c r="BD40" s="8" t="s">
        <v>81</v>
      </c>
      <c r="BE40" s="8" t="s">
        <v>81</v>
      </c>
      <c r="BF40" s="8" t="s">
        <v>81</v>
      </c>
      <c r="BG40" s="8" t="s">
        <v>81</v>
      </c>
      <c r="BH40" s="7">
        <f t="shared" si="3"/>
        <v>0</v>
      </c>
      <c r="BI40" s="7">
        <f t="shared" si="4"/>
        <v>0</v>
      </c>
      <c r="BJ40" s="7">
        <f t="shared" si="5"/>
        <v>0</v>
      </c>
      <c r="BK40" s="7">
        <f t="shared" si="6"/>
        <v>0</v>
      </c>
      <c r="BL40" s="7">
        <f t="shared" si="7"/>
        <v>0</v>
      </c>
      <c r="BM40" s="7">
        <f t="shared" si="8"/>
        <v>0</v>
      </c>
      <c r="BN40" s="8" t="s">
        <v>81</v>
      </c>
      <c r="BO40" s="8" t="s">
        <v>81</v>
      </c>
      <c r="BP40" s="8" t="s">
        <v>81</v>
      </c>
    </row>
    <row r="41" spans="1:68" ht="16.5" customHeight="1">
      <c r="A41" s="341" t="s">
        <v>390</v>
      </c>
      <c r="B41" s="233" t="s">
        <v>23</v>
      </c>
      <c r="C41" s="233">
        <v>6170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64"/>
      <c r="AX41" s="164">
        <v>6170</v>
      </c>
      <c r="AY41" s="7">
        <f>IF((D41+G41+J41)&gt;=M41,0,(D41+G41+J41)-M41)</f>
        <v>0</v>
      </c>
      <c r="AZ41" s="7">
        <f>IF((E41+H41+K41)&gt;=N41,0,(E41+H41+K41)-N41)</f>
        <v>0</v>
      </c>
      <c r="BA41" s="7">
        <f>IF(F41+(I41+L41)&gt;=O41,0,(F41+I41+L41)-O41)</f>
        <v>0</v>
      </c>
      <c r="BB41" s="7">
        <f>IF(M41&gt;=V41,0,M41-V41)</f>
        <v>0</v>
      </c>
      <c r="BC41" s="7">
        <f>IF(N41&gt;=W41,0,N41-W41)</f>
        <v>0</v>
      </c>
      <c r="BD41" s="7">
        <f>IF(O41&gt;=X41,0,O41-X41)</f>
        <v>0</v>
      </c>
      <c r="BE41" s="7">
        <f>IF(V41&gt;=AB41,0,V41-AB41)</f>
        <v>0</v>
      </c>
      <c r="BF41" s="7">
        <f>IF(W41&gt;=AC41,0,W41-AC41)</f>
        <v>0</v>
      </c>
      <c r="BG41" s="7">
        <f t="shared" si="9"/>
        <v>0</v>
      </c>
      <c r="BH41" s="7">
        <f t="shared" si="3"/>
        <v>0</v>
      </c>
      <c r="BI41" s="7">
        <f t="shared" si="4"/>
        <v>0</v>
      </c>
      <c r="BJ41" s="7">
        <f t="shared" si="5"/>
        <v>0</v>
      </c>
      <c r="BK41" s="7">
        <f t="shared" si="6"/>
        <v>0</v>
      </c>
      <c r="BL41" s="7">
        <f t="shared" si="7"/>
        <v>0</v>
      </c>
      <c r="BM41" s="7">
        <f t="shared" si="8"/>
        <v>0</v>
      </c>
      <c r="BN41" s="7">
        <f>IF(AQ41&gt;=AT41,0,AQ41-AT41)</f>
        <v>0</v>
      </c>
      <c r="BO41" s="7">
        <f>IF(AR41&gt;=AU41,0,AR41-AU41)</f>
        <v>0</v>
      </c>
      <c r="BP41" s="7">
        <f>IF(AS41&gt;=AV41,0,AS41-AV41)</f>
        <v>0</v>
      </c>
    </row>
    <row r="42" spans="1:68" ht="66" customHeight="1">
      <c r="A42" s="341"/>
      <c r="B42" s="233" t="s">
        <v>65</v>
      </c>
      <c r="C42" s="233">
        <v>6171</v>
      </c>
      <c r="D42" s="133" t="s">
        <v>16</v>
      </c>
      <c r="E42" s="133" t="s">
        <v>16</v>
      </c>
      <c r="F42" s="133" t="s">
        <v>16</v>
      </c>
      <c r="G42" s="133" t="s">
        <v>16</v>
      </c>
      <c r="H42" s="133" t="s">
        <v>16</v>
      </c>
      <c r="I42" s="133" t="s">
        <v>16</v>
      </c>
      <c r="J42" s="133" t="s">
        <v>16</v>
      </c>
      <c r="K42" s="133" t="s">
        <v>16</v>
      </c>
      <c r="L42" s="133" t="s">
        <v>16</v>
      </c>
      <c r="M42" s="133" t="s">
        <v>16</v>
      </c>
      <c r="N42" s="133" t="s">
        <v>16</v>
      </c>
      <c r="O42" s="133" t="s">
        <v>16</v>
      </c>
      <c r="P42" s="133" t="s">
        <v>16</v>
      </c>
      <c r="Q42" s="133" t="s">
        <v>16</v>
      </c>
      <c r="R42" s="133" t="s">
        <v>16</v>
      </c>
      <c r="S42" s="133" t="s">
        <v>16</v>
      </c>
      <c r="T42" s="133" t="s">
        <v>16</v>
      </c>
      <c r="U42" s="133" t="s">
        <v>16</v>
      </c>
      <c r="V42" s="133" t="s">
        <v>16</v>
      </c>
      <c r="W42" s="133" t="s">
        <v>16</v>
      </c>
      <c r="X42" s="133" t="s">
        <v>16</v>
      </c>
      <c r="Y42" s="133" t="s">
        <v>16</v>
      </c>
      <c r="Z42" s="133" t="s">
        <v>16</v>
      </c>
      <c r="AA42" s="133" t="s">
        <v>16</v>
      </c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33" t="s">
        <v>16</v>
      </c>
      <c r="AO42" s="133" t="s">
        <v>16</v>
      </c>
      <c r="AP42" s="133" t="s">
        <v>16</v>
      </c>
      <c r="AQ42" s="133" t="s">
        <v>16</v>
      </c>
      <c r="AR42" s="133" t="s">
        <v>16</v>
      </c>
      <c r="AS42" s="133" t="s">
        <v>16</v>
      </c>
      <c r="AT42" s="133" t="s">
        <v>16</v>
      </c>
      <c r="AU42" s="133" t="s">
        <v>16</v>
      </c>
      <c r="AV42" s="133" t="s">
        <v>16</v>
      </c>
      <c r="AW42" s="64"/>
      <c r="AX42" s="164">
        <v>6171</v>
      </c>
      <c r="AY42" s="8" t="s">
        <v>81</v>
      </c>
      <c r="AZ42" s="8" t="s">
        <v>81</v>
      </c>
      <c r="BA42" s="8" t="s">
        <v>81</v>
      </c>
      <c r="BB42" s="8" t="s">
        <v>81</v>
      </c>
      <c r="BC42" s="8" t="s">
        <v>81</v>
      </c>
      <c r="BD42" s="8" t="s">
        <v>81</v>
      </c>
      <c r="BE42" s="8" t="s">
        <v>81</v>
      </c>
      <c r="BF42" s="8" t="s">
        <v>81</v>
      </c>
      <c r="BG42" s="8" t="s">
        <v>81</v>
      </c>
      <c r="BH42" s="7">
        <f t="shared" si="3"/>
        <v>0</v>
      </c>
      <c r="BI42" s="7">
        <f t="shared" si="4"/>
        <v>0</v>
      </c>
      <c r="BJ42" s="7">
        <f t="shared" si="5"/>
        <v>0</v>
      </c>
      <c r="BK42" s="7">
        <f t="shared" si="6"/>
        <v>0</v>
      </c>
      <c r="BL42" s="7">
        <f t="shared" si="7"/>
        <v>0</v>
      </c>
      <c r="BM42" s="7">
        <f t="shared" si="8"/>
        <v>0</v>
      </c>
      <c r="BN42" s="8" t="s">
        <v>81</v>
      </c>
      <c r="BO42" s="8" t="s">
        <v>81</v>
      </c>
      <c r="BP42" s="8" t="s">
        <v>81</v>
      </c>
    </row>
    <row r="43" spans="1:68" ht="80.25" customHeight="1">
      <c r="A43" s="341" t="s">
        <v>417</v>
      </c>
      <c r="B43" s="233" t="s">
        <v>23</v>
      </c>
      <c r="C43" s="233">
        <v>6180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64"/>
      <c r="AX43" s="164">
        <v>6180</v>
      </c>
      <c r="AY43" s="7">
        <f>IF((D43+G43+J43)&gt;=M43,0,(D43+G43+J43)-M43)</f>
        <v>0</v>
      </c>
      <c r="AZ43" s="7">
        <f>IF((E43+H43+K43)&gt;=N43,0,(E43+H43+K43)-N43)</f>
        <v>0</v>
      </c>
      <c r="BA43" s="7">
        <f>IF(F43+(I43+L43)&gt;=O43,0,(F43+I43+L43)-O43)</f>
        <v>0</v>
      </c>
      <c r="BB43" s="7">
        <f>IF(M43&gt;=V43,0,M43-V43)</f>
        <v>0</v>
      </c>
      <c r="BC43" s="7">
        <f>IF(N43&gt;=W43,0,N43-W43)</f>
        <v>0</v>
      </c>
      <c r="BD43" s="7">
        <f>IF(O43&gt;=X43,0,O43-X43)</f>
        <v>0</v>
      </c>
      <c r="BE43" s="7">
        <f>IF(V43&gt;=AB43,0,V43-AB43)</f>
        <v>0</v>
      </c>
      <c r="BF43" s="7">
        <f>IF(W43&gt;=AC43,0,W43-AC43)</f>
        <v>0</v>
      </c>
      <c r="BG43" s="7">
        <f t="shared" si="9"/>
        <v>0</v>
      </c>
      <c r="BH43" s="7">
        <f t="shared" si="3"/>
        <v>0</v>
      </c>
      <c r="BI43" s="7">
        <f t="shared" si="4"/>
        <v>0</v>
      </c>
      <c r="BJ43" s="7">
        <f t="shared" si="5"/>
        <v>0</v>
      </c>
      <c r="BK43" s="7">
        <f t="shared" si="6"/>
        <v>0</v>
      </c>
      <c r="BL43" s="7">
        <f t="shared" si="7"/>
        <v>0</v>
      </c>
      <c r="BM43" s="7">
        <f t="shared" si="8"/>
        <v>0</v>
      </c>
      <c r="BN43" s="7">
        <f>IF(AQ43&gt;=AT43,0,AQ43-AT43)</f>
        <v>0</v>
      </c>
      <c r="BO43" s="7">
        <f>IF(AR43&gt;=AU43,0,AR43-AU43)</f>
        <v>0</v>
      </c>
      <c r="BP43" s="7">
        <f>IF(AS43&gt;=AV43,0,AS43-AV43)</f>
        <v>0</v>
      </c>
    </row>
    <row r="44" spans="1:68" ht="80.25" customHeight="1">
      <c r="A44" s="341"/>
      <c r="B44" s="233" t="s">
        <v>65</v>
      </c>
      <c r="C44" s="233">
        <v>6181</v>
      </c>
      <c r="D44" s="133" t="s">
        <v>16</v>
      </c>
      <c r="E44" s="133" t="s">
        <v>16</v>
      </c>
      <c r="F44" s="133" t="s">
        <v>16</v>
      </c>
      <c r="G44" s="133" t="s">
        <v>16</v>
      </c>
      <c r="H44" s="133" t="s">
        <v>16</v>
      </c>
      <c r="I44" s="133" t="s">
        <v>16</v>
      </c>
      <c r="J44" s="133" t="s">
        <v>16</v>
      </c>
      <c r="K44" s="133" t="s">
        <v>16</v>
      </c>
      <c r="L44" s="133" t="s">
        <v>16</v>
      </c>
      <c r="M44" s="133" t="s">
        <v>16</v>
      </c>
      <c r="N44" s="133" t="s">
        <v>16</v>
      </c>
      <c r="O44" s="133" t="s">
        <v>16</v>
      </c>
      <c r="P44" s="133" t="s">
        <v>16</v>
      </c>
      <c r="Q44" s="133" t="s">
        <v>16</v>
      </c>
      <c r="R44" s="133" t="s">
        <v>16</v>
      </c>
      <c r="S44" s="133" t="s">
        <v>16</v>
      </c>
      <c r="T44" s="133" t="s">
        <v>16</v>
      </c>
      <c r="U44" s="133" t="s">
        <v>16</v>
      </c>
      <c r="V44" s="133" t="s">
        <v>16</v>
      </c>
      <c r="W44" s="133" t="s">
        <v>16</v>
      </c>
      <c r="X44" s="133" t="s">
        <v>16</v>
      </c>
      <c r="Y44" s="133" t="s">
        <v>16</v>
      </c>
      <c r="Z44" s="133" t="s">
        <v>16</v>
      </c>
      <c r="AA44" s="133" t="s">
        <v>16</v>
      </c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33" t="s">
        <v>16</v>
      </c>
      <c r="AO44" s="133" t="s">
        <v>16</v>
      </c>
      <c r="AP44" s="133" t="s">
        <v>16</v>
      </c>
      <c r="AQ44" s="133" t="s">
        <v>16</v>
      </c>
      <c r="AR44" s="133" t="s">
        <v>16</v>
      </c>
      <c r="AS44" s="133" t="s">
        <v>16</v>
      </c>
      <c r="AT44" s="133" t="s">
        <v>16</v>
      </c>
      <c r="AU44" s="133" t="s">
        <v>16</v>
      </c>
      <c r="AV44" s="133" t="s">
        <v>16</v>
      </c>
      <c r="AW44" s="64"/>
      <c r="AX44" s="164">
        <v>6181</v>
      </c>
      <c r="AY44" s="8" t="s">
        <v>81</v>
      </c>
      <c r="AZ44" s="8" t="s">
        <v>81</v>
      </c>
      <c r="BA44" s="8" t="s">
        <v>81</v>
      </c>
      <c r="BB44" s="8" t="s">
        <v>81</v>
      </c>
      <c r="BC44" s="8" t="s">
        <v>81</v>
      </c>
      <c r="BD44" s="8" t="s">
        <v>81</v>
      </c>
      <c r="BE44" s="8" t="s">
        <v>81</v>
      </c>
      <c r="BF44" s="8" t="s">
        <v>81</v>
      </c>
      <c r="BG44" s="8" t="s">
        <v>81</v>
      </c>
      <c r="BH44" s="7">
        <f t="shared" si="3"/>
        <v>0</v>
      </c>
      <c r="BI44" s="7">
        <f t="shared" si="4"/>
        <v>0</v>
      </c>
      <c r="BJ44" s="7">
        <f t="shared" si="5"/>
        <v>0</v>
      </c>
      <c r="BK44" s="7">
        <f t="shared" si="6"/>
        <v>0</v>
      </c>
      <c r="BL44" s="7">
        <f t="shared" si="7"/>
        <v>0</v>
      </c>
      <c r="BM44" s="7">
        <f t="shared" si="8"/>
        <v>0</v>
      </c>
      <c r="BN44" s="8" t="s">
        <v>81</v>
      </c>
      <c r="BO44" s="8" t="s">
        <v>81</v>
      </c>
      <c r="BP44" s="8" t="s">
        <v>81</v>
      </c>
    </row>
    <row r="45" spans="1:68" ht="25.5" customHeight="1">
      <c r="A45" s="341" t="s">
        <v>391</v>
      </c>
      <c r="B45" s="233" t="s">
        <v>23</v>
      </c>
      <c r="C45" s="233">
        <v>6190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64"/>
      <c r="AX45" s="164">
        <v>6190</v>
      </c>
      <c r="AY45" s="7">
        <f>IF((D45+G45+J45)&gt;=M45,0,(D45+G45+J45)-M45)</f>
        <v>0</v>
      </c>
      <c r="AZ45" s="7">
        <f>IF((E45+H45+K45)&gt;=N45,0,(E45+H45+K45)-N45)</f>
        <v>0</v>
      </c>
      <c r="BA45" s="7">
        <f>IF(F45+(I45+L45)&gt;=O45,0,(F45+I45+L45)-O45)</f>
        <v>0</v>
      </c>
      <c r="BB45" s="7">
        <f>IF(M45&gt;=V45,0,M45-V45)</f>
        <v>0</v>
      </c>
      <c r="BC45" s="7">
        <f>IF(N45&gt;=W45,0,N45-W45)</f>
        <v>0</v>
      </c>
      <c r="BD45" s="7">
        <f>IF(O45&gt;=X45,0,O45-X45)</f>
        <v>0</v>
      </c>
      <c r="BE45" s="7">
        <f>IF(V45&gt;=AB45,0,V45-AB45)</f>
        <v>0</v>
      </c>
      <c r="BF45" s="7">
        <f>IF(W45&gt;=AC45,0,W45-AC45)</f>
        <v>0</v>
      </c>
      <c r="BG45" s="7">
        <f t="shared" si="9"/>
        <v>0</v>
      </c>
      <c r="BH45" s="7">
        <f t="shared" si="3"/>
        <v>0</v>
      </c>
      <c r="BI45" s="7">
        <f t="shared" si="4"/>
        <v>0</v>
      </c>
      <c r="BJ45" s="7">
        <f t="shared" si="5"/>
        <v>0</v>
      </c>
      <c r="BK45" s="7">
        <f t="shared" si="6"/>
        <v>0</v>
      </c>
      <c r="BL45" s="7">
        <f t="shared" si="7"/>
        <v>0</v>
      </c>
      <c r="BM45" s="7">
        <f t="shared" si="8"/>
        <v>0</v>
      </c>
      <c r="BN45" s="7">
        <f>IF(AQ45&gt;=AT45,0,AQ45-AT45)</f>
        <v>0</v>
      </c>
      <c r="BO45" s="7">
        <f>IF(AR45&gt;=AU45,0,AR45-AU45)</f>
        <v>0</v>
      </c>
      <c r="BP45" s="7">
        <f>IF(AS45&gt;=AV45,0,AS45-AV45)</f>
        <v>0</v>
      </c>
    </row>
    <row r="46" spans="1:68" ht="64.5" customHeight="1">
      <c r="A46" s="341"/>
      <c r="B46" s="233" t="s">
        <v>65</v>
      </c>
      <c r="C46" s="233">
        <v>6191</v>
      </c>
      <c r="D46" s="133" t="s">
        <v>16</v>
      </c>
      <c r="E46" s="133" t="s">
        <v>16</v>
      </c>
      <c r="F46" s="133" t="s">
        <v>16</v>
      </c>
      <c r="G46" s="133" t="s">
        <v>16</v>
      </c>
      <c r="H46" s="133" t="s">
        <v>16</v>
      </c>
      <c r="I46" s="133" t="s">
        <v>16</v>
      </c>
      <c r="J46" s="133" t="s">
        <v>16</v>
      </c>
      <c r="K46" s="133" t="s">
        <v>16</v>
      </c>
      <c r="L46" s="133" t="s">
        <v>16</v>
      </c>
      <c r="M46" s="133" t="s">
        <v>16</v>
      </c>
      <c r="N46" s="133" t="s">
        <v>16</v>
      </c>
      <c r="O46" s="133" t="s">
        <v>16</v>
      </c>
      <c r="P46" s="133" t="s">
        <v>16</v>
      </c>
      <c r="Q46" s="133" t="s">
        <v>16</v>
      </c>
      <c r="R46" s="133" t="s">
        <v>16</v>
      </c>
      <c r="S46" s="133" t="s">
        <v>16</v>
      </c>
      <c r="T46" s="133" t="s">
        <v>16</v>
      </c>
      <c r="U46" s="133" t="s">
        <v>16</v>
      </c>
      <c r="V46" s="133" t="s">
        <v>16</v>
      </c>
      <c r="W46" s="133" t="s">
        <v>16</v>
      </c>
      <c r="X46" s="133" t="s">
        <v>16</v>
      </c>
      <c r="Y46" s="133" t="s">
        <v>16</v>
      </c>
      <c r="Z46" s="133" t="s">
        <v>16</v>
      </c>
      <c r="AA46" s="133" t="s">
        <v>16</v>
      </c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33" t="s">
        <v>16</v>
      </c>
      <c r="AO46" s="133" t="s">
        <v>16</v>
      </c>
      <c r="AP46" s="133" t="s">
        <v>16</v>
      </c>
      <c r="AQ46" s="133" t="s">
        <v>16</v>
      </c>
      <c r="AR46" s="133" t="s">
        <v>16</v>
      </c>
      <c r="AS46" s="133" t="s">
        <v>16</v>
      </c>
      <c r="AT46" s="133" t="s">
        <v>16</v>
      </c>
      <c r="AU46" s="133" t="s">
        <v>16</v>
      </c>
      <c r="AV46" s="133" t="s">
        <v>16</v>
      </c>
      <c r="AW46" s="64"/>
      <c r="AX46" s="164">
        <v>6191</v>
      </c>
      <c r="AY46" s="8" t="s">
        <v>81</v>
      </c>
      <c r="AZ46" s="8" t="s">
        <v>81</v>
      </c>
      <c r="BA46" s="8" t="s">
        <v>81</v>
      </c>
      <c r="BB46" s="8" t="s">
        <v>81</v>
      </c>
      <c r="BC46" s="8" t="s">
        <v>81</v>
      </c>
      <c r="BD46" s="8" t="s">
        <v>81</v>
      </c>
      <c r="BE46" s="8" t="s">
        <v>81</v>
      </c>
      <c r="BF46" s="8" t="s">
        <v>81</v>
      </c>
      <c r="BG46" s="8" t="s">
        <v>81</v>
      </c>
      <c r="BH46" s="7">
        <f t="shared" si="3"/>
        <v>0</v>
      </c>
      <c r="BI46" s="7">
        <f t="shared" si="4"/>
        <v>0</v>
      </c>
      <c r="BJ46" s="7">
        <f t="shared" si="5"/>
        <v>0</v>
      </c>
      <c r="BK46" s="7">
        <f t="shared" si="6"/>
        <v>0</v>
      </c>
      <c r="BL46" s="7">
        <f t="shared" si="7"/>
        <v>0</v>
      </c>
      <c r="BM46" s="7">
        <f t="shared" si="8"/>
        <v>0</v>
      </c>
      <c r="BN46" s="8" t="s">
        <v>81</v>
      </c>
      <c r="BO46" s="8" t="s">
        <v>81</v>
      </c>
      <c r="BP46" s="8" t="s">
        <v>81</v>
      </c>
    </row>
    <row r="47" spans="1:68" ht="25.5" customHeight="1">
      <c r="A47" s="337" t="s">
        <v>392</v>
      </c>
      <c r="B47" s="233" t="s">
        <v>23</v>
      </c>
      <c r="C47" s="233">
        <v>6200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64"/>
      <c r="AX47" s="164">
        <v>6200</v>
      </c>
      <c r="AY47" s="7">
        <f>IF((D47+G47+J47)&gt;=M47,0,(D47+G47+J47)-M47)</f>
        <v>0</v>
      </c>
      <c r="AZ47" s="7">
        <f>IF((E47+H47+K47)&gt;=N47,0,(E47+H47+K47)-N47)</f>
        <v>0</v>
      </c>
      <c r="BA47" s="7">
        <f>IF(F47+(I47+L47)&gt;=O47,0,(F47+I47+L47)-O47)</f>
        <v>0</v>
      </c>
      <c r="BB47" s="7">
        <f>IF(M47&gt;=V47,0,M47-V47)</f>
        <v>0</v>
      </c>
      <c r="BC47" s="7">
        <f>IF(N47&gt;=W47,0,N47-W47)</f>
        <v>0</v>
      </c>
      <c r="BD47" s="7">
        <f>IF(O47&gt;=X47,0,O47-X47)</f>
        <v>0</v>
      </c>
      <c r="BE47" s="7">
        <f>IF(V47&gt;=AB47,0,V47-AB47)</f>
        <v>0</v>
      </c>
      <c r="BF47" s="7">
        <f>IF(W47&gt;=AC47,0,W47-AC47)</f>
        <v>0</v>
      </c>
      <c r="BG47" s="7">
        <f t="shared" si="9"/>
        <v>0</v>
      </c>
      <c r="BH47" s="7">
        <f t="shared" si="3"/>
        <v>0</v>
      </c>
      <c r="BI47" s="7">
        <f t="shared" si="4"/>
        <v>0</v>
      </c>
      <c r="BJ47" s="7">
        <f t="shared" si="5"/>
        <v>0</v>
      </c>
      <c r="BK47" s="7">
        <f t="shared" si="6"/>
        <v>0</v>
      </c>
      <c r="BL47" s="7">
        <f t="shared" si="7"/>
        <v>0</v>
      </c>
      <c r="BM47" s="7">
        <f t="shared" si="8"/>
        <v>0</v>
      </c>
      <c r="BN47" s="7">
        <f>IF(AQ47&gt;=AT47,0,AQ47-AT47)</f>
        <v>0</v>
      </c>
      <c r="BO47" s="7">
        <f>IF(AR47&gt;=AU47,0,AR47-AU47)</f>
        <v>0</v>
      </c>
      <c r="BP47" s="7">
        <f>IF(AS47&gt;=AV47,0,AS47-AV47)</f>
        <v>0</v>
      </c>
    </row>
    <row r="48" spans="1:68" ht="29.25" customHeight="1">
      <c r="A48" s="337"/>
      <c r="B48" s="233" t="s">
        <v>65</v>
      </c>
      <c r="C48" s="233">
        <v>6201</v>
      </c>
      <c r="D48" s="133" t="s">
        <v>16</v>
      </c>
      <c r="E48" s="133" t="s">
        <v>16</v>
      </c>
      <c r="F48" s="133" t="s">
        <v>16</v>
      </c>
      <c r="G48" s="133" t="s">
        <v>16</v>
      </c>
      <c r="H48" s="133" t="s">
        <v>16</v>
      </c>
      <c r="I48" s="133" t="s">
        <v>16</v>
      </c>
      <c r="J48" s="133" t="s">
        <v>16</v>
      </c>
      <c r="K48" s="133" t="s">
        <v>16</v>
      </c>
      <c r="L48" s="133" t="s">
        <v>16</v>
      </c>
      <c r="M48" s="133" t="s">
        <v>16</v>
      </c>
      <c r="N48" s="133" t="s">
        <v>16</v>
      </c>
      <c r="O48" s="133" t="s">
        <v>16</v>
      </c>
      <c r="P48" s="133" t="s">
        <v>16</v>
      </c>
      <c r="Q48" s="133" t="s">
        <v>16</v>
      </c>
      <c r="R48" s="133" t="s">
        <v>16</v>
      </c>
      <c r="S48" s="133" t="s">
        <v>16</v>
      </c>
      <c r="T48" s="133" t="s">
        <v>16</v>
      </c>
      <c r="U48" s="133" t="s">
        <v>16</v>
      </c>
      <c r="V48" s="133" t="s">
        <v>16</v>
      </c>
      <c r="W48" s="133" t="s">
        <v>16</v>
      </c>
      <c r="X48" s="133" t="s">
        <v>16</v>
      </c>
      <c r="Y48" s="133" t="s">
        <v>16</v>
      </c>
      <c r="Z48" s="133" t="s">
        <v>16</v>
      </c>
      <c r="AA48" s="133" t="s">
        <v>16</v>
      </c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33" t="s">
        <v>16</v>
      </c>
      <c r="AO48" s="133" t="s">
        <v>16</v>
      </c>
      <c r="AP48" s="133" t="s">
        <v>16</v>
      </c>
      <c r="AQ48" s="133" t="s">
        <v>16</v>
      </c>
      <c r="AR48" s="133" t="s">
        <v>16</v>
      </c>
      <c r="AS48" s="133" t="s">
        <v>16</v>
      </c>
      <c r="AT48" s="133" t="s">
        <v>16</v>
      </c>
      <c r="AU48" s="133" t="s">
        <v>16</v>
      </c>
      <c r="AV48" s="133" t="s">
        <v>16</v>
      </c>
      <c r="AW48" s="64"/>
      <c r="AX48" s="164">
        <v>6201</v>
      </c>
      <c r="AY48" s="8" t="s">
        <v>81</v>
      </c>
      <c r="AZ48" s="8" t="s">
        <v>81</v>
      </c>
      <c r="BA48" s="8" t="s">
        <v>81</v>
      </c>
      <c r="BB48" s="8" t="s">
        <v>81</v>
      </c>
      <c r="BC48" s="8" t="s">
        <v>81</v>
      </c>
      <c r="BD48" s="8" t="s">
        <v>81</v>
      </c>
      <c r="BE48" s="8" t="s">
        <v>81</v>
      </c>
      <c r="BF48" s="8" t="s">
        <v>81</v>
      </c>
      <c r="BG48" s="8" t="s">
        <v>81</v>
      </c>
      <c r="BH48" s="7">
        <f t="shared" si="3"/>
        <v>0</v>
      </c>
      <c r="BI48" s="7">
        <f t="shared" si="4"/>
        <v>0</v>
      </c>
      <c r="BJ48" s="7">
        <f t="shared" si="5"/>
        <v>0</v>
      </c>
      <c r="BK48" s="7">
        <f t="shared" si="6"/>
        <v>0</v>
      </c>
      <c r="BL48" s="7">
        <f t="shared" si="7"/>
        <v>0</v>
      </c>
      <c r="BM48" s="7">
        <f t="shared" si="8"/>
        <v>0</v>
      </c>
      <c r="BN48" s="8" t="s">
        <v>81</v>
      </c>
      <c r="BO48" s="8" t="s">
        <v>81</v>
      </c>
      <c r="BP48" s="8" t="s">
        <v>81</v>
      </c>
    </row>
    <row r="49" spans="1:68" ht="44.25" customHeight="1">
      <c r="A49" s="337" t="s">
        <v>393</v>
      </c>
      <c r="B49" s="233" t="s">
        <v>23</v>
      </c>
      <c r="C49" s="233">
        <v>6210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64"/>
      <c r="AX49" s="164">
        <v>6210</v>
      </c>
      <c r="AY49" s="7">
        <f>IF((D49+G49+J49)&gt;=M49,0,(D49+G49+J49)-M49)</f>
        <v>0</v>
      </c>
      <c r="AZ49" s="7">
        <f>IF((E49+H49+K49)&gt;=N49,0,(E49+H49+K49)-N49)</f>
        <v>0</v>
      </c>
      <c r="BA49" s="7">
        <f>IF(F49+(I49+L49)&gt;=O49,0,(F49+I49+L49)-O49)</f>
        <v>0</v>
      </c>
      <c r="BB49" s="7">
        <f>IF(M49&gt;=V49,0,M49-V49)</f>
        <v>0</v>
      </c>
      <c r="BC49" s="7">
        <f>IF(N49&gt;=W49,0,N49-W49)</f>
        <v>0</v>
      </c>
      <c r="BD49" s="7">
        <f>IF(O49&gt;=X49,0,O49-X49)</f>
        <v>0</v>
      </c>
      <c r="BE49" s="7">
        <f>IF(V49&gt;=AB49,0,V49-AB49)</f>
        <v>0</v>
      </c>
      <c r="BF49" s="7">
        <f>IF(W49&gt;=AC49,0,W49-AC49)</f>
        <v>0</v>
      </c>
      <c r="BG49" s="7">
        <f t="shared" si="9"/>
        <v>0</v>
      </c>
      <c r="BH49" s="7">
        <f t="shared" si="3"/>
        <v>0</v>
      </c>
      <c r="BI49" s="7">
        <f t="shared" si="4"/>
        <v>0</v>
      </c>
      <c r="BJ49" s="7">
        <f t="shared" si="5"/>
        <v>0</v>
      </c>
      <c r="BK49" s="7">
        <f t="shared" si="6"/>
        <v>0</v>
      </c>
      <c r="BL49" s="7">
        <f t="shared" si="7"/>
        <v>0</v>
      </c>
      <c r="BM49" s="7">
        <f t="shared" si="8"/>
        <v>0</v>
      </c>
      <c r="BN49" s="7">
        <f>IF(AQ49&gt;=AT49,0,AQ49-AT49)</f>
        <v>0</v>
      </c>
      <c r="BO49" s="7">
        <f>IF(AR49&gt;=AU49,0,AR49-AU49)</f>
        <v>0</v>
      </c>
      <c r="BP49" s="7">
        <f>IF(AS49&gt;=AV49,0,AS49-AV49)</f>
        <v>0</v>
      </c>
    </row>
    <row r="50" spans="1:68" ht="51.75" customHeight="1">
      <c r="A50" s="337"/>
      <c r="B50" s="233" t="s">
        <v>65</v>
      </c>
      <c r="C50" s="233">
        <v>6211</v>
      </c>
      <c r="D50" s="133" t="s">
        <v>16</v>
      </c>
      <c r="E50" s="133" t="s">
        <v>16</v>
      </c>
      <c r="F50" s="133" t="s">
        <v>16</v>
      </c>
      <c r="G50" s="133" t="s">
        <v>16</v>
      </c>
      <c r="H50" s="133" t="s">
        <v>16</v>
      </c>
      <c r="I50" s="133" t="s">
        <v>16</v>
      </c>
      <c r="J50" s="133" t="s">
        <v>16</v>
      </c>
      <c r="K50" s="133" t="s">
        <v>16</v>
      </c>
      <c r="L50" s="133" t="s">
        <v>16</v>
      </c>
      <c r="M50" s="133" t="s">
        <v>16</v>
      </c>
      <c r="N50" s="133" t="s">
        <v>16</v>
      </c>
      <c r="O50" s="133" t="s">
        <v>16</v>
      </c>
      <c r="P50" s="133" t="s">
        <v>16</v>
      </c>
      <c r="Q50" s="133" t="s">
        <v>16</v>
      </c>
      <c r="R50" s="133" t="s">
        <v>16</v>
      </c>
      <c r="S50" s="133" t="s">
        <v>16</v>
      </c>
      <c r="T50" s="133" t="s">
        <v>16</v>
      </c>
      <c r="U50" s="133" t="s">
        <v>16</v>
      </c>
      <c r="V50" s="133" t="s">
        <v>16</v>
      </c>
      <c r="W50" s="133" t="s">
        <v>16</v>
      </c>
      <c r="X50" s="133" t="s">
        <v>16</v>
      </c>
      <c r="Y50" s="133" t="s">
        <v>16</v>
      </c>
      <c r="Z50" s="133" t="s">
        <v>16</v>
      </c>
      <c r="AA50" s="133" t="s">
        <v>16</v>
      </c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33" t="s">
        <v>16</v>
      </c>
      <c r="AO50" s="133" t="s">
        <v>16</v>
      </c>
      <c r="AP50" s="133" t="s">
        <v>16</v>
      </c>
      <c r="AQ50" s="133" t="s">
        <v>16</v>
      </c>
      <c r="AR50" s="133" t="s">
        <v>16</v>
      </c>
      <c r="AS50" s="133" t="s">
        <v>16</v>
      </c>
      <c r="AT50" s="133" t="s">
        <v>16</v>
      </c>
      <c r="AU50" s="133" t="s">
        <v>16</v>
      </c>
      <c r="AV50" s="133" t="s">
        <v>16</v>
      </c>
      <c r="AW50" s="64"/>
      <c r="AX50" s="164">
        <v>6211</v>
      </c>
      <c r="AY50" s="8" t="s">
        <v>81</v>
      </c>
      <c r="AZ50" s="8" t="s">
        <v>81</v>
      </c>
      <c r="BA50" s="8" t="s">
        <v>81</v>
      </c>
      <c r="BB50" s="8" t="s">
        <v>81</v>
      </c>
      <c r="BC50" s="8" t="s">
        <v>81</v>
      </c>
      <c r="BD50" s="8" t="s">
        <v>81</v>
      </c>
      <c r="BE50" s="8" t="s">
        <v>81</v>
      </c>
      <c r="BF50" s="8" t="s">
        <v>81</v>
      </c>
      <c r="BG50" s="8" t="s">
        <v>81</v>
      </c>
      <c r="BH50" s="7">
        <f t="shared" si="3"/>
        <v>0</v>
      </c>
      <c r="BI50" s="7">
        <f t="shared" si="4"/>
        <v>0</v>
      </c>
      <c r="BJ50" s="7">
        <f t="shared" si="5"/>
        <v>0</v>
      </c>
      <c r="BK50" s="7">
        <f t="shared" si="6"/>
        <v>0</v>
      </c>
      <c r="BL50" s="7">
        <f t="shared" si="7"/>
        <v>0</v>
      </c>
      <c r="BM50" s="7">
        <f t="shared" si="8"/>
        <v>0</v>
      </c>
      <c r="BN50" s="8" t="s">
        <v>81</v>
      </c>
      <c r="BO50" s="8" t="s">
        <v>81</v>
      </c>
      <c r="BP50" s="8" t="s">
        <v>81</v>
      </c>
    </row>
    <row r="51" spans="1:68" ht="24.75" customHeight="1">
      <c r="A51" s="337" t="s">
        <v>394</v>
      </c>
      <c r="B51" s="233" t="s">
        <v>23</v>
      </c>
      <c r="C51" s="233">
        <v>6220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64"/>
      <c r="AX51" s="164">
        <v>6220</v>
      </c>
      <c r="AY51" s="7">
        <f>IF((D51+G51+J51)&gt;=M51,0,(D51+G51+J51)-M51)</f>
        <v>0</v>
      </c>
      <c r="AZ51" s="7">
        <f>IF((E51+H51+K51)&gt;=N51,0,(E51+H51+K51)-N51)</f>
        <v>0</v>
      </c>
      <c r="BA51" s="7">
        <f>IF(F51+(I51+L51)&gt;=O51,0,(F51+I51+L51)-O51)</f>
        <v>0</v>
      </c>
      <c r="BB51" s="7">
        <f>IF(M51&gt;=V51,0,M51-V51)</f>
        <v>0</v>
      </c>
      <c r="BC51" s="7">
        <f>IF(N51&gt;=W51,0,N51-W51)</f>
        <v>0</v>
      </c>
      <c r="BD51" s="7">
        <f>IF(O51&gt;=X51,0,O51-X51)</f>
        <v>0</v>
      </c>
      <c r="BE51" s="7">
        <f>IF(V51&gt;=AB51,0,V51-AB51)</f>
        <v>0</v>
      </c>
      <c r="BF51" s="7">
        <f>IF(W51&gt;=AC51,0,W51-AC51)</f>
        <v>0</v>
      </c>
      <c r="BG51" s="7">
        <f t="shared" si="9"/>
        <v>0</v>
      </c>
      <c r="BH51" s="7">
        <f t="shared" si="3"/>
        <v>0</v>
      </c>
      <c r="BI51" s="7">
        <f t="shared" si="4"/>
        <v>0</v>
      </c>
      <c r="BJ51" s="7">
        <f t="shared" si="5"/>
        <v>0</v>
      </c>
      <c r="BK51" s="7">
        <f t="shared" si="6"/>
        <v>0</v>
      </c>
      <c r="BL51" s="7">
        <f t="shared" si="7"/>
        <v>0</v>
      </c>
      <c r="BM51" s="7">
        <f t="shared" si="8"/>
        <v>0</v>
      </c>
      <c r="BN51" s="7">
        <f>IF(AQ51&gt;=AT51,0,AQ51-AT51)</f>
        <v>0</v>
      </c>
      <c r="BO51" s="7">
        <f>IF(AR51&gt;=AU51,0,AR51-AU51)</f>
        <v>0</v>
      </c>
      <c r="BP51" s="7">
        <f>IF(AS51&gt;=AV51,0,AS51-AV51)</f>
        <v>0</v>
      </c>
    </row>
    <row r="52" spans="1:68" ht="26.25" customHeight="1">
      <c r="A52" s="337"/>
      <c r="B52" s="233" t="s">
        <v>65</v>
      </c>
      <c r="C52" s="233">
        <v>6221</v>
      </c>
      <c r="D52" s="133" t="s">
        <v>16</v>
      </c>
      <c r="E52" s="133" t="s">
        <v>16</v>
      </c>
      <c r="F52" s="133" t="s">
        <v>16</v>
      </c>
      <c r="G52" s="133" t="s">
        <v>16</v>
      </c>
      <c r="H52" s="133" t="s">
        <v>16</v>
      </c>
      <c r="I52" s="133" t="s">
        <v>16</v>
      </c>
      <c r="J52" s="133" t="s">
        <v>16</v>
      </c>
      <c r="K52" s="133" t="s">
        <v>16</v>
      </c>
      <c r="L52" s="133" t="s">
        <v>16</v>
      </c>
      <c r="M52" s="133" t="s">
        <v>16</v>
      </c>
      <c r="N52" s="133" t="s">
        <v>16</v>
      </c>
      <c r="O52" s="133" t="s">
        <v>16</v>
      </c>
      <c r="P52" s="133" t="s">
        <v>16</v>
      </c>
      <c r="Q52" s="133" t="s">
        <v>16</v>
      </c>
      <c r="R52" s="133" t="s">
        <v>16</v>
      </c>
      <c r="S52" s="133" t="s">
        <v>16</v>
      </c>
      <c r="T52" s="133" t="s">
        <v>16</v>
      </c>
      <c r="U52" s="133" t="s">
        <v>16</v>
      </c>
      <c r="V52" s="133" t="s">
        <v>16</v>
      </c>
      <c r="W52" s="133" t="s">
        <v>16</v>
      </c>
      <c r="X52" s="133" t="s">
        <v>16</v>
      </c>
      <c r="Y52" s="133" t="s">
        <v>16</v>
      </c>
      <c r="Z52" s="133" t="s">
        <v>16</v>
      </c>
      <c r="AA52" s="133" t="s">
        <v>16</v>
      </c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33" t="s">
        <v>16</v>
      </c>
      <c r="AO52" s="133" t="s">
        <v>16</v>
      </c>
      <c r="AP52" s="133" t="s">
        <v>16</v>
      </c>
      <c r="AQ52" s="133" t="s">
        <v>16</v>
      </c>
      <c r="AR52" s="133" t="s">
        <v>16</v>
      </c>
      <c r="AS52" s="133" t="s">
        <v>16</v>
      </c>
      <c r="AT52" s="133" t="s">
        <v>16</v>
      </c>
      <c r="AU52" s="133" t="s">
        <v>16</v>
      </c>
      <c r="AV52" s="133" t="s">
        <v>16</v>
      </c>
      <c r="AW52" s="64"/>
      <c r="AX52" s="164">
        <v>6221</v>
      </c>
      <c r="AY52" s="8" t="s">
        <v>81</v>
      </c>
      <c r="AZ52" s="8" t="s">
        <v>81</v>
      </c>
      <c r="BA52" s="8" t="s">
        <v>81</v>
      </c>
      <c r="BB52" s="8" t="s">
        <v>81</v>
      </c>
      <c r="BC52" s="8" t="s">
        <v>81</v>
      </c>
      <c r="BD52" s="8" t="s">
        <v>81</v>
      </c>
      <c r="BE52" s="8" t="s">
        <v>81</v>
      </c>
      <c r="BF52" s="8" t="s">
        <v>81</v>
      </c>
      <c r="BG52" s="8" t="s">
        <v>81</v>
      </c>
      <c r="BH52" s="7">
        <f t="shared" si="3"/>
        <v>0</v>
      </c>
      <c r="BI52" s="7">
        <f t="shared" si="4"/>
        <v>0</v>
      </c>
      <c r="BJ52" s="7">
        <f t="shared" si="5"/>
        <v>0</v>
      </c>
      <c r="BK52" s="7">
        <f t="shared" si="6"/>
        <v>0</v>
      </c>
      <c r="BL52" s="7">
        <f t="shared" si="7"/>
        <v>0</v>
      </c>
      <c r="BM52" s="7">
        <f t="shared" si="8"/>
        <v>0</v>
      </c>
      <c r="BN52" s="8" t="s">
        <v>81</v>
      </c>
      <c r="BO52" s="8" t="s">
        <v>81</v>
      </c>
      <c r="BP52" s="8" t="s">
        <v>81</v>
      </c>
    </row>
    <row r="53" spans="1:68" ht="27.75" customHeight="1">
      <c r="A53" s="337" t="s">
        <v>395</v>
      </c>
      <c r="B53" s="233" t="s">
        <v>23</v>
      </c>
      <c r="C53" s="233">
        <v>6230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64"/>
      <c r="AX53" s="164">
        <v>6230</v>
      </c>
      <c r="AY53" s="7">
        <f>IF((D53+G53+J53)&gt;=M53,0,(D53+G53+J53)-M53)</f>
        <v>0</v>
      </c>
      <c r="AZ53" s="7">
        <f>IF((E53+H53+K53)&gt;=N53,0,(E53+H53+K53)-N53)</f>
        <v>0</v>
      </c>
      <c r="BA53" s="7">
        <f>IF(F53+(I53+L53)&gt;=O53,0,(F53+I53+L53)-O53)</f>
        <v>0</v>
      </c>
      <c r="BB53" s="7">
        <f>IF(M53&gt;=V53,0,M53-V53)</f>
        <v>0</v>
      </c>
      <c r="BC53" s="7">
        <f>IF(N53&gt;=W53,0,N53-W53)</f>
        <v>0</v>
      </c>
      <c r="BD53" s="7">
        <f>IF(O53&gt;=X53,0,O53-X53)</f>
        <v>0</v>
      </c>
      <c r="BE53" s="7">
        <f>IF(V53&gt;=AB53,0,V53-AB53)</f>
        <v>0</v>
      </c>
      <c r="BF53" s="7">
        <f>IF(W53&gt;=AC53,0,W53-AC53)</f>
        <v>0</v>
      </c>
      <c r="BG53" s="7">
        <f t="shared" si="9"/>
        <v>0</v>
      </c>
      <c r="BH53" s="7">
        <f t="shared" si="3"/>
        <v>0</v>
      </c>
      <c r="BI53" s="7">
        <f t="shared" si="4"/>
        <v>0</v>
      </c>
      <c r="BJ53" s="7">
        <f t="shared" si="5"/>
        <v>0</v>
      </c>
      <c r="BK53" s="7">
        <f t="shared" si="6"/>
        <v>0</v>
      </c>
      <c r="BL53" s="7">
        <f t="shared" si="7"/>
        <v>0</v>
      </c>
      <c r="BM53" s="7">
        <f t="shared" si="8"/>
        <v>0</v>
      </c>
      <c r="BN53" s="7">
        <f>IF(AQ53&gt;=AT53,0,AQ53-AT53)</f>
        <v>0</v>
      </c>
      <c r="BO53" s="7">
        <f>IF(AR53&gt;=AU53,0,AR53-AU53)</f>
        <v>0</v>
      </c>
      <c r="BP53" s="7">
        <f>IF(AS53&gt;=AV53,0,AS53-AV53)</f>
        <v>0</v>
      </c>
    </row>
    <row r="54" spans="1:68" ht="24.75" customHeight="1">
      <c r="A54" s="337"/>
      <c r="B54" s="233" t="s">
        <v>65</v>
      </c>
      <c r="C54" s="233">
        <v>6231</v>
      </c>
      <c r="D54" s="133" t="s">
        <v>16</v>
      </c>
      <c r="E54" s="133" t="s">
        <v>16</v>
      </c>
      <c r="F54" s="133" t="s">
        <v>16</v>
      </c>
      <c r="G54" s="133" t="s">
        <v>16</v>
      </c>
      <c r="H54" s="133" t="s">
        <v>16</v>
      </c>
      <c r="I54" s="133" t="s">
        <v>16</v>
      </c>
      <c r="J54" s="133" t="s">
        <v>16</v>
      </c>
      <c r="K54" s="133" t="s">
        <v>16</v>
      </c>
      <c r="L54" s="133" t="s">
        <v>16</v>
      </c>
      <c r="M54" s="133" t="s">
        <v>16</v>
      </c>
      <c r="N54" s="133" t="s">
        <v>16</v>
      </c>
      <c r="O54" s="133" t="s">
        <v>16</v>
      </c>
      <c r="P54" s="133" t="s">
        <v>16</v>
      </c>
      <c r="Q54" s="133" t="s">
        <v>16</v>
      </c>
      <c r="R54" s="133" t="s">
        <v>16</v>
      </c>
      <c r="S54" s="133" t="s">
        <v>16</v>
      </c>
      <c r="T54" s="133" t="s">
        <v>16</v>
      </c>
      <c r="U54" s="133" t="s">
        <v>16</v>
      </c>
      <c r="V54" s="133" t="s">
        <v>16</v>
      </c>
      <c r="W54" s="133" t="s">
        <v>16</v>
      </c>
      <c r="X54" s="133" t="s">
        <v>16</v>
      </c>
      <c r="Y54" s="133" t="s">
        <v>16</v>
      </c>
      <c r="Z54" s="133" t="s">
        <v>16</v>
      </c>
      <c r="AA54" s="133" t="s">
        <v>16</v>
      </c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33" t="s">
        <v>16</v>
      </c>
      <c r="AO54" s="133" t="s">
        <v>16</v>
      </c>
      <c r="AP54" s="133" t="s">
        <v>16</v>
      </c>
      <c r="AQ54" s="133" t="s">
        <v>16</v>
      </c>
      <c r="AR54" s="133" t="s">
        <v>16</v>
      </c>
      <c r="AS54" s="133" t="s">
        <v>16</v>
      </c>
      <c r="AT54" s="133" t="s">
        <v>16</v>
      </c>
      <c r="AU54" s="133" t="s">
        <v>16</v>
      </c>
      <c r="AV54" s="133" t="s">
        <v>16</v>
      </c>
      <c r="AW54" s="64"/>
      <c r="AX54" s="164">
        <v>6231</v>
      </c>
      <c r="AY54" s="8" t="s">
        <v>81</v>
      </c>
      <c r="AZ54" s="8" t="s">
        <v>81</v>
      </c>
      <c r="BA54" s="8" t="s">
        <v>81</v>
      </c>
      <c r="BB54" s="8" t="s">
        <v>81</v>
      </c>
      <c r="BC54" s="8" t="s">
        <v>81</v>
      </c>
      <c r="BD54" s="8" t="s">
        <v>81</v>
      </c>
      <c r="BE54" s="8" t="s">
        <v>81</v>
      </c>
      <c r="BF54" s="8" t="s">
        <v>81</v>
      </c>
      <c r="BG54" s="8" t="s">
        <v>81</v>
      </c>
      <c r="BH54" s="7">
        <f t="shared" si="3"/>
        <v>0</v>
      </c>
      <c r="BI54" s="7">
        <f t="shared" si="4"/>
        <v>0</v>
      </c>
      <c r="BJ54" s="7">
        <f t="shared" si="5"/>
        <v>0</v>
      </c>
      <c r="BK54" s="7">
        <f t="shared" si="6"/>
        <v>0</v>
      </c>
      <c r="BL54" s="7">
        <f t="shared" si="7"/>
        <v>0</v>
      </c>
      <c r="BM54" s="7">
        <f t="shared" si="8"/>
        <v>0</v>
      </c>
      <c r="BN54" s="8" t="s">
        <v>81</v>
      </c>
      <c r="BO54" s="8" t="s">
        <v>81</v>
      </c>
      <c r="BP54" s="8" t="s">
        <v>81</v>
      </c>
    </row>
    <row r="55" spans="1:68" ht="28.5" customHeight="1">
      <c r="A55" s="333" t="s">
        <v>396</v>
      </c>
      <c r="B55" s="233" t="s">
        <v>23</v>
      </c>
      <c r="C55" s="233">
        <v>6240</v>
      </c>
      <c r="D55" s="15">
        <f>D57+D59+D61</f>
        <v>0</v>
      </c>
      <c r="E55" s="15">
        <f aca="true" t="shared" si="13" ref="E55:AV56">E57+E59+E61</f>
        <v>0</v>
      </c>
      <c r="F55" s="15">
        <f t="shared" si="13"/>
        <v>0</v>
      </c>
      <c r="G55" s="15">
        <f t="shared" si="13"/>
        <v>0</v>
      </c>
      <c r="H55" s="15">
        <f t="shared" si="13"/>
        <v>0</v>
      </c>
      <c r="I55" s="15">
        <f t="shared" si="13"/>
        <v>0</v>
      </c>
      <c r="J55" s="15">
        <f t="shared" si="13"/>
        <v>0</v>
      </c>
      <c r="K55" s="15">
        <f t="shared" si="13"/>
        <v>0</v>
      </c>
      <c r="L55" s="15">
        <f t="shared" si="13"/>
        <v>0</v>
      </c>
      <c r="M55" s="15">
        <f t="shared" si="13"/>
        <v>0</v>
      </c>
      <c r="N55" s="15">
        <f t="shared" si="13"/>
        <v>0</v>
      </c>
      <c r="O55" s="15">
        <f t="shared" si="13"/>
        <v>0</v>
      </c>
      <c r="P55" s="15">
        <f t="shared" si="13"/>
        <v>0</v>
      </c>
      <c r="Q55" s="15">
        <f t="shared" si="13"/>
        <v>0</v>
      </c>
      <c r="R55" s="15">
        <f t="shared" si="13"/>
        <v>0</v>
      </c>
      <c r="S55" s="15">
        <f t="shared" si="13"/>
        <v>0</v>
      </c>
      <c r="T55" s="15">
        <f t="shared" si="13"/>
        <v>0</v>
      </c>
      <c r="U55" s="15">
        <f t="shared" si="13"/>
        <v>0</v>
      </c>
      <c r="V55" s="15">
        <f t="shared" si="13"/>
        <v>0</v>
      </c>
      <c r="W55" s="15">
        <f t="shared" si="13"/>
        <v>0</v>
      </c>
      <c r="X55" s="15">
        <f t="shared" si="13"/>
        <v>0</v>
      </c>
      <c r="Y55" s="15">
        <f t="shared" si="13"/>
        <v>0</v>
      </c>
      <c r="Z55" s="15">
        <f t="shared" si="13"/>
        <v>0</v>
      </c>
      <c r="AA55" s="15">
        <f t="shared" si="13"/>
        <v>0</v>
      </c>
      <c r="AB55" s="15">
        <f t="shared" si="13"/>
        <v>0</v>
      </c>
      <c r="AC55" s="15">
        <f t="shared" si="13"/>
        <v>0</v>
      </c>
      <c r="AD55" s="15">
        <f t="shared" si="13"/>
        <v>0</v>
      </c>
      <c r="AE55" s="15">
        <f t="shared" si="13"/>
        <v>0</v>
      </c>
      <c r="AF55" s="15">
        <f t="shared" si="13"/>
        <v>0</v>
      </c>
      <c r="AG55" s="15">
        <f t="shared" si="13"/>
        <v>0</v>
      </c>
      <c r="AH55" s="15">
        <f t="shared" si="13"/>
        <v>0</v>
      </c>
      <c r="AI55" s="15">
        <f t="shared" si="13"/>
        <v>0</v>
      </c>
      <c r="AJ55" s="15">
        <f t="shared" si="13"/>
        <v>0</v>
      </c>
      <c r="AK55" s="15">
        <f t="shared" si="13"/>
        <v>0</v>
      </c>
      <c r="AL55" s="15">
        <f t="shared" si="13"/>
        <v>0</v>
      </c>
      <c r="AM55" s="15">
        <f t="shared" si="13"/>
        <v>0</v>
      </c>
      <c r="AN55" s="15">
        <f t="shared" si="13"/>
        <v>0</v>
      </c>
      <c r="AO55" s="15">
        <f t="shared" si="13"/>
        <v>0</v>
      </c>
      <c r="AP55" s="15">
        <f t="shared" si="13"/>
        <v>0</v>
      </c>
      <c r="AQ55" s="15">
        <f t="shared" si="13"/>
        <v>0</v>
      </c>
      <c r="AR55" s="15">
        <f t="shared" si="13"/>
        <v>0</v>
      </c>
      <c r="AS55" s="15">
        <f t="shared" si="13"/>
        <v>0</v>
      </c>
      <c r="AT55" s="15">
        <f t="shared" si="13"/>
        <v>0</v>
      </c>
      <c r="AU55" s="15">
        <f t="shared" si="13"/>
        <v>0</v>
      </c>
      <c r="AV55" s="15">
        <f t="shared" si="13"/>
        <v>0</v>
      </c>
      <c r="AW55" s="64"/>
      <c r="AX55" s="164">
        <v>6240</v>
      </c>
      <c r="AY55" s="7">
        <f>IF((D55+G55+J55)&gt;=M55,0,(D55+G55+J55)-M55)</f>
        <v>0</v>
      </c>
      <c r="AZ55" s="7">
        <f>IF((E55+H55+K55)&gt;=N55,0,(E55+H55+K55)-N55)</f>
        <v>0</v>
      </c>
      <c r="BA55" s="7">
        <f>IF(F55+(I55+L55)&gt;=O55,0,(F55+I55+L55)-O55)</f>
        <v>0</v>
      </c>
      <c r="BB55" s="7">
        <f>IF(M55&gt;=V55,0,M55-V55)</f>
        <v>0</v>
      </c>
      <c r="BC55" s="7">
        <f>IF(N55&gt;=W55,0,N55-W55)</f>
        <v>0</v>
      </c>
      <c r="BD55" s="7">
        <f>IF(O55&gt;=X55,0,O55-X55)</f>
        <v>0</v>
      </c>
      <c r="BE55" s="7">
        <f>IF(V55&gt;=AB55,0,V55-AB55)</f>
        <v>0</v>
      </c>
      <c r="BF55" s="7">
        <f>IF(W55&gt;=AC55,0,W55-AC55)</f>
        <v>0</v>
      </c>
      <c r="BG55" s="7">
        <f t="shared" si="9"/>
        <v>0</v>
      </c>
      <c r="BH55" s="7">
        <f t="shared" si="3"/>
        <v>0</v>
      </c>
      <c r="BI55" s="7">
        <f t="shared" si="4"/>
        <v>0</v>
      </c>
      <c r="BJ55" s="7">
        <f t="shared" si="5"/>
        <v>0</v>
      </c>
      <c r="BK55" s="7">
        <f t="shared" si="6"/>
        <v>0</v>
      </c>
      <c r="BL55" s="7">
        <f t="shared" si="7"/>
        <v>0</v>
      </c>
      <c r="BM55" s="7">
        <f t="shared" si="8"/>
        <v>0</v>
      </c>
      <c r="BN55" s="7">
        <f>IF(AQ55&gt;=AT55,0,AQ55-AT55)</f>
        <v>0</v>
      </c>
      <c r="BO55" s="7">
        <f>IF(AR55&gt;=AU55,0,AR55-AU55)</f>
        <v>0</v>
      </c>
      <c r="BP55" s="7">
        <f>IF(AS55&gt;=AV55,0,AS55-AV55)</f>
        <v>0</v>
      </c>
    </row>
    <row r="56" spans="1:68" ht="25.5">
      <c r="A56" s="333"/>
      <c r="B56" s="233" t="s">
        <v>65</v>
      </c>
      <c r="C56" s="233">
        <v>6241</v>
      </c>
      <c r="D56" s="133" t="s">
        <v>16</v>
      </c>
      <c r="E56" s="133" t="s">
        <v>16</v>
      </c>
      <c r="F56" s="133" t="s">
        <v>16</v>
      </c>
      <c r="G56" s="133" t="s">
        <v>16</v>
      </c>
      <c r="H56" s="133" t="s">
        <v>16</v>
      </c>
      <c r="I56" s="133" t="s">
        <v>16</v>
      </c>
      <c r="J56" s="133" t="s">
        <v>16</v>
      </c>
      <c r="K56" s="133" t="s">
        <v>16</v>
      </c>
      <c r="L56" s="133" t="s">
        <v>16</v>
      </c>
      <c r="M56" s="133" t="s">
        <v>16</v>
      </c>
      <c r="N56" s="133" t="s">
        <v>16</v>
      </c>
      <c r="O56" s="133" t="s">
        <v>16</v>
      </c>
      <c r="P56" s="133" t="s">
        <v>16</v>
      </c>
      <c r="Q56" s="133" t="s">
        <v>16</v>
      </c>
      <c r="R56" s="133" t="s">
        <v>16</v>
      </c>
      <c r="S56" s="133" t="s">
        <v>16</v>
      </c>
      <c r="T56" s="133" t="s">
        <v>16</v>
      </c>
      <c r="U56" s="133" t="s">
        <v>16</v>
      </c>
      <c r="V56" s="133" t="s">
        <v>16</v>
      </c>
      <c r="W56" s="133" t="s">
        <v>16</v>
      </c>
      <c r="X56" s="133" t="s">
        <v>16</v>
      </c>
      <c r="Y56" s="133" t="s">
        <v>16</v>
      </c>
      <c r="Z56" s="133" t="s">
        <v>16</v>
      </c>
      <c r="AA56" s="133" t="s">
        <v>16</v>
      </c>
      <c r="AB56" s="234">
        <f t="shared" si="13"/>
        <v>0</v>
      </c>
      <c r="AC56" s="234">
        <f t="shared" si="13"/>
        <v>0</v>
      </c>
      <c r="AD56" s="234">
        <f t="shared" si="13"/>
        <v>0</v>
      </c>
      <c r="AE56" s="234">
        <f t="shared" si="13"/>
        <v>0</v>
      </c>
      <c r="AF56" s="234">
        <f t="shared" si="13"/>
        <v>0</v>
      </c>
      <c r="AG56" s="234">
        <f t="shared" si="13"/>
        <v>0</v>
      </c>
      <c r="AH56" s="234">
        <f t="shared" si="13"/>
        <v>0</v>
      </c>
      <c r="AI56" s="234">
        <f t="shared" si="13"/>
        <v>0</v>
      </c>
      <c r="AJ56" s="234">
        <f t="shared" si="13"/>
        <v>0</v>
      </c>
      <c r="AK56" s="234">
        <f t="shared" si="13"/>
        <v>0</v>
      </c>
      <c r="AL56" s="234">
        <f t="shared" si="13"/>
        <v>0</v>
      </c>
      <c r="AM56" s="234">
        <f t="shared" si="13"/>
        <v>0</v>
      </c>
      <c r="AN56" s="133" t="s">
        <v>16</v>
      </c>
      <c r="AO56" s="133" t="s">
        <v>16</v>
      </c>
      <c r="AP56" s="133" t="s">
        <v>16</v>
      </c>
      <c r="AQ56" s="133" t="s">
        <v>16</v>
      </c>
      <c r="AR56" s="133" t="s">
        <v>16</v>
      </c>
      <c r="AS56" s="133" t="s">
        <v>16</v>
      </c>
      <c r="AT56" s="133" t="s">
        <v>16</v>
      </c>
      <c r="AU56" s="133" t="s">
        <v>16</v>
      </c>
      <c r="AV56" s="133" t="s">
        <v>16</v>
      </c>
      <c r="AW56" s="64"/>
      <c r="AX56" s="164">
        <v>6241</v>
      </c>
      <c r="AY56" s="8" t="s">
        <v>81</v>
      </c>
      <c r="AZ56" s="8" t="s">
        <v>81</v>
      </c>
      <c r="BA56" s="8" t="s">
        <v>81</v>
      </c>
      <c r="BB56" s="8" t="s">
        <v>81</v>
      </c>
      <c r="BC56" s="8" t="s">
        <v>81</v>
      </c>
      <c r="BD56" s="8" t="s">
        <v>81</v>
      </c>
      <c r="BE56" s="8" t="s">
        <v>81</v>
      </c>
      <c r="BF56" s="8" t="s">
        <v>81</v>
      </c>
      <c r="BG56" s="8" t="s">
        <v>81</v>
      </c>
      <c r="BH56" s="7">
        <f t="shared" si="3"/>
        <v>0</v>
      </c>
      <c r="BI56" s="7">
        <f t="shared" si="4"/>
        <v>0</v>
      </c>
      <c r="BJ56" s="7">
        <f t="shared" si="5"/>
        <v>0</v>
      </c>
      <c r="BK56" s="7">
        <f t="shared" si="6"/>
        <v>0</v>
      </c>
      <c r="BL56" s="7">
        <f t="shared" si="7"/>
        <v>0</v>
      </c>
      <c r="BM56" s="7">
        <f t="shared" si="8"/>
        <v>0</v>
      </c>
      <c r="BN56" s="8" t="s">
        <v>81</v>
      </c>
      <c r="BO56" s="8" t="s">
        <v>81</v>
      </c>
      <c r="BP56" s="8" t="s">
        <v>81</v>
      </c>
    </row>
    <row r="57" spans="1:68" ht="28.5" customHeight="1">
      <c r="A57" s="341" t="s">
        <v>397</v>
      </c>
      <c r="B57" s="233" t="s">
        <v>23</v>
      </c>
      <c r="C57" s="233">
        <v>6250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64"/>
      <c r="AX57" s="164">
        <v>6250</v>
      </c>
      <c r="AY57" s="7">
        <f>IF((D57+G57+J57)&gt;=M57,0,(D57+G57+J57)-M57)</f>
        <v>0</v>
      </c>
      <c r="AZ57" s="7">
        <f>IF((E57+H57+K57)&gt;=N57,0,(E57+H57+K57)-N57)</f>
        <v>0</v>
      </c>
      <c r="BA57" s="7">
        <f>IF(F57+(I57+L57)&gt;=O57,0,(F57+I57+L57)-O57)</f>
        <v>0</v>
      </c>
      <c r="BB57" s="7">
        <f>IF(M57&gt;=V57,0,M57-V57)</f>
        <v>0</v>
      </c>
      <c r="BC57" s="7">
        <f>IF(N57&gt;=W57,0,N57-W57)</f>
        <v>0</v>
      </c>
      <c r="BD57" s="7">
        <f>IF(O57&gt;=X57,0,O57-X57)</f>
        <v>0</v>
      </c>
      <c r="BE57" s="7">
        <f>IF(V57&gt;=AB57,0,V57-AB57)</f>
        <v>0</v>
      </c>
      <c r="BF57" s="7">
        <f>IF(W57&gt;=AC57,0,W57-AC57)</f>
        <v>0</v>
      </c>
      <c r="BG57" s="7">
        <f t="shared" si="9"/>
        <v>0</v>
      </c>
      <c r="BH57" s="7">
        <f t="shared" si="3"/>
        <v>0</v>
      </c>
      <c r="BI57" s="7">
        <f t="shared" si="4"/>
        <v>0</v>
      </c>
      <c r="BJ57" s="7">
        <f t="shared" si="5"/>
        <v>0</v>
      </c>
      <c r="BK57" s="7">
        <f t="shared" si="6"/>
        <v>0</v>
      </c>
      <c r="BL57" s="7">
        <f t="shared" si="7"/>
        <v>0</v>
      </c>
      <c r="BM57" s="7">
        <f t="shared" si="8"/>
        <v>0</v>
      </c>
      <c r="BN57" s="7">
        <f>IF(AQ57&gt;=AT57,0,AQ57-AT57)</f>
        <v>0</v>
      </c>
      <c r="BO57" s="7">
        <f>IF(AR57&gt;=AU57,0,AR57-AU57)</f>
        <v>0</v>
      </c>
      <c r="BP57" s="7">
        <f>IF(AS57&gt;=AV57,0,AS57-AV57)</f>
        <v>0</v>
      </c>
    </row>
    <row r="58" spans="1:68" ht="28.5" customHeight="1">
      <c r="A58" s="341"/>
      <c r="B58" s="233" t="s">
        <v>65</v>
      </c>
      <c r="C58" s="233">
        <v>6251</v>
      </c>
      <c r="D58" s="133" t="s">
        <v>16</v>
      </c>
      <c r="E58" s="133" t="s">
        <v>16</v>
      </c>
      <c r="F58" s="133" t="s">
        <v>16</v>
      </c>
      <c r="G58" s="133" t="s">
        <v>16</v>
      </c>
      <c r="H58" s="133" t="s">
        <v>16</v>
      </c>
      <c r="I58" s="133" t="s">
        <v>16</v>
      </c>
      <c r="J58" s="133" t="s">
        <v>16</v>
      </c>
      <c r="K58" s="133" t="s">
        <v>16</v>
      </c>
      <c r="L58" s="133" t="s">
        <v>16</v>
      </c>
      <c r="M58" s="133" t="s">
        <v>16</v>
      </c>
      <c r="N58" s="133" t="s">
        <v>16</v>
      </c>
      <c r="O58" s="133" t="s">
        <v>16</v>
      </c>
      <c r="P58" s="133" t="s">
        <v>16</v>
      </c>
      <c r="Q58" s="133" t="s">
        <v>16</v>
      </c>
      <c r="R58" s="133" t="s">
        <v>16</v>
      </c>
      <c r="S58" s="133" t="s">
        <v>16</v>
      </c>
      <c r="T58" s="133" t="s">
        <v>16</v>
      </c>
      <c r="U58" s="133" t="s">
        <v>16</v>
      </c>
      <c r="V58" s="133" t="s">
        <v>16</v>
      </c>
      <c r="W58" s="133" t="s">
        <v>16</v>
      </c>
      <c r="X58" s="133" t="s">
        <v>16</v>
      </c>
      <c r="Y58" s="133" t="s">
        <v>16</v>
      </c>
      <c r="Z58" s="133" t="s">
        <v>16</v>
      </c>
      <c r="AA58" s="133" t="s">
        <v>16</v>
      </c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33" t="s">
        <v>16</v>
      </c>
      <c r="AO58" s="133" t="s">
        <v>16</v>
      </c>
      <c r="AP58" s="133" t="s">
        <v>16</v>
      </c>
      <c r="AQ58" s="133" t="s">
        <v>16</v>
      </c>
      <c r="AR58" s="133" t="s">
        <v>16</v>
      </c>
      <c r="AS58" s="133" t="s">
        <v>16</v>
      </c>
      <c r="AT58" s="133" t="s">
        <v>16</v>
      </c>
      <c r="AU58" s="133" t="s">
        <v>16</v>
      </c>
      <c r="AV58" s="133" t="s">
        <v>16</v>
      </c>
      <c r="AW58" s="64"/>
      <c r="AX58" s="164">
        <v>6251</v>
      </c>
      <c r="AY58" s="8" t="s">
        <v>81</v>
      </c>
      <c r="AZ58" s="8" t="s">
        <v>81</v>
      </c>
      <c r="BA58" s="8" t="s">
        <v>81</v>
      </c>
      <c r="BB58" s="8" t="s">
        <v>81</v>
      </c>
      <c r="BC58" s="8" t="s">
        <v>81</v>
      </c>
      <c r="BD58" s="8" t="s">
        <v>81</v>
      </c>
      <c r="BE58" s="8" t="s">
        <v>81</v>
      </c>
      <c r="BF58" s="8" t="s">
        <v>81</v>
      </c>
      <c r="BG58" s="8" t="s">
        <v>81</v>
      </c>
      <c r="BH58" s="7">
        <f t="shared" si="3"/>
        <v>0</v>
      </c>
      <c r="BI58" s="7">
        <f t="shared" si="4"/>
        <v>0</v>
      </c>
      <c r="BJ58" s="7">
        <f t="shared" si="5"/>
        <v>0</v>
      </c>
      <c r="BK58" s="7">
        <f t="shared" si="6"/>
        <v>0</v>
      </c>
      <c r="BL58" s="7">
        <f t="shared" si="7"/>
        <v>0</v>
      </c>
      <c r="BM58" s="7">
        <f t="shared" si="8"/>
        <v>0</v>
      </c>
      <c r="BN58" s="8" t="s">
        <v>81</v>
      </c>
      <c r="BO58" s="8" t="s">
        <v>81</v>
      </c>
      <c r="BP58" s="8" t="s">
        <v>81</v>
      </c>
    </row>
    <row r="59" spans="1:68" ht="36.75" customHeight="1">
      <c r="A59" s="341" t="s">
        <v>398</v>
      </c>
      <c r="B59" s="233" t="s">
        <v>23</v>
      </c>
      <c r="C59" s="233">
        <v>6260</v>
      </c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64"/>
      <c r="AX59" s="164">
        <v>6260</v>
      </c>
      <c r="AY59" s="7">
        <f>IF((D59+G59+J59)&gt;=M59,0,(D59+G59+J59)-M59)</f>
        <v>0</v>
      </c>
      <c r="AZ59" s="7">
        <f>IF((E59+H59+K59)&gt;=N59,0,(E59+H59+K59)-N59)</f>
        <v>0</v>
      </c>
      <c r="BA59" s="7">
        <f>IF(F59+(I59+L59)&gt;=O59,0,(F59+I59+L59)-O59)</f>
        <v>0</v>
      </c>
      <c r="BB59" s="7">
        <f>IF(M59&gt;=V59,0,M59-V59)</f>
        <v>0</v>
      </c>
      <c r="BC59" s="7">
        <f>IF(N59&gt;=W59,0,N59-W59)</f>
        <v>0</v>
      </c>
      <c r="BD59" s="7">
        <f>IF(O59&gt;=X59,0,O59-X59)</f>
        <v>0</v>
      </c>
      <c r="BE59" s="7">
        <f>IF(V59&gt;=AB59,0,V59-AB59)</f>
        <v>0</v>
      </c>
      <c r="BF59" s="7">
        <f>IF(W59&gt;=AC59,0,W59-AC59)</f>
        <v>0</v>
      </c>
      <c r="BG59" s="7">
        <f t="shared" si="9"/>
        <v>0</v>
      </c>
      <c r="BH59" s="7">
        <f t="shared" si="3"/>
        <v>0</v>
      </c>
      <c r="BI59" s="7">
        <f t="shared" si="4"/>
        <v>0</v>
      </c>
      <c r="BJ59" s="7">
        <f t="shared" si="5"/>
        <v>0</v>
      </c>
      <c r="BK59" s="7">
        <f t="shared" si="6"/>
        <v>0</v>
      </c>
      <c r="BL59" s="7">
        <f t="shared" si="7"/>
        <v>0</v>
      </c>
      <c r="BM59" s="7">
        <f t="shared" si="8"/>
        <v>0</v>
      </c>
      <c r="BN59" s="7">
        <f>IF(AQ59&gt;=AT59,0,AQ59-AT59)</f>
        <v>0</v>
      </c>
      <c r="BO59" s="7">
        <f>IF(AR59&gt;=AU59,0,AR59-AU59)</f>
        <v>0</v>
      </c>
      <c r="BP59" s="7">
        <f>IF(AS59&gt;=AV59,0,AS59-AV59)</f>
        <v>0</v>
      </c>
    </row>
    <row r="60" spans="1:68" ht="66.75" customHeight="1">
      <c r="A60" s="345"/>
      <c r="B60" s="233" t="s">
        <v>65</v>
      </c>
      <c r="C60" s="233">
        <v>6261</v>
      </c>
      <c r="D60" s="133" t="s">
        <v>16</v>
      </c>
      <c r="E60" s="133" t="s">
        <v>16</v>
      </c>
      <c r="F60" s="133" t="s">
        <v>16</v>
      </c>
      <c r="G60" s="133" t="s">
        <v>16</v>
      </c>
      <c r="H60" s="133" t="s">
        <v>16</v>
      </c>
      <c r="I60" s="133" t="s">
        <v>16</v>
      </c>
      <c r="J60" s="133" t="s">
        <v>16</v>
      </c>
      <c r="K60" s="133" t="s">
        <v>16</v>
      </c>
      <c r="L60" s="133" t="s">
        <v>16</v>
      </c>
      <c r="M60" s="133" t="s">
        <v>16</v>
      </c>
      <c r="N60" s="133" t="s">
        <v>16</v>
      </c>
      <c r="O60" s="133" t="s">
        <v>16</v>
      </c>
      <c r="P60" s="133" t="s">
        <v>16</v>
      </c>
      <c r="Q60" s="133" t="s">
        <v>16</v>
      </c>
      <c r="R60" s="133" t="s">
        <v>16</v>
      </c>
      <c r="S60" s="133" t="s">
        <v>16</v>
      </c>
      <c r="T60" s="133" t="s">
        <v>16</v>
      </c>
      <c r="U60" s="133" t="s">
        <v>16</v>
      </c>
      <c r="V60" s="133" t="s">
        <v>16</v>
      </c>
      <c r="W60" s="133" t="s">
        <v>16</v>
      </c>
      <c r="X60" s="133" t="s">
        <v>16</v>
      </c>
      <c r="Y60" s="133" t="s">
        <v>16</v>
      </c>
      <c r="Z60" s="133" t="s">
        <v>16</v>
      </c>
      <c r="AA60" s="133" t="s">
        <v>16</v>
      </c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33" t="s">
        <v>16</v>
      </c>
      <c r="AO60" s="133" t="s">
        <v>16</v>
      </c>
      <c r="AP60" s="133" t="s">
        <v>16</v>
      </c>
      <c r="AQ60" s="133" t="s">
        <v>16</v>
      </c>
      <c r="AR60" s="133" t="s">
        <v>16</v>
      </c>
      <c r="AS60" s="133" t="s">
        <v>16</v>
      </c>
      <c r="AT60" s="133" t="s">
        <v>16</v>
      </c>
      <c r="AU60" s="133" t="s">
        <v>16</v>
      </c>
      <c r="AV60" s="133" t="s">
        <v>16</v>
      </c>
      <c r="AW60" s="64"/>
      <c r="AX60" s="164">
        <v>6261</v>
      </c>
      <c r="AY60" s="8" t="s">
        <v>81</v>
      </c>
      <c r="AZ60" s="8" t="s">
        <v>81</v>
      </c>
      <c r="BA60" s="8" t="s">
        <v>81</v>
      </c>
      <c r="BB60" s="8" t="s">
        <v>81</v>
      </c>
      <c r="BC60" s="8" t="s">
        <v>81</v>
      </c>
      <c r="BD60" s="8" t="s">
        <v>81</v>
      </c>
      <c r="BE60" s="8" t="s">
        <v>81</v>
      </c>
      <c r="BF60" s="8" t="s">
        <v>81</v>
      </c>
      <c r="BG60" s="8" t="s">
        <v>81</v>
      </c>
      <c r="BH60" s="7">
        <f t="shared" si="3"/>
        <v>0</v>
      </c>
      <c r="BI60" s="7">
        <f t="shared" si="4"/>
        <v>0</v>
      </c>
      <c r="BJ60" s="7">
        <f t="shared" si="5"/>
        <v>0</v>
      </c>
      <c r="BK60" s="7">
        <f t="shared" si="6"/>
        <v>0</v>
      </c>
      <c r="BL60" s="7">
        <f t="shared" si="7"/>
        <v>0</v>
      </c>
      <c r="BM60" s="7">
        <f t="shared" si="8"/>
        <v>0</v>
      </c>
      <c r="BN60" s="8" t="s">
        <v>81</v>
      </c>
      <c r="BO60" s="8" t="s">
        <v>81</v>
      </c>
      <c r="BP60" s="8" t="s">
        <v>81</v>
      </c>
    </row>
    <row r="61" spans="1:68" ht="60.75" customHeight="1">
      <c r="A61" s="341" t="s">
        <v>399</v>
      </c>
      <c r="B61" s="233" t="s">
        <v>23</v>
      </c>
      <c r="C61" s="233">
        <v>6270</v>
      </c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64"/>
      <c r="AX61" s="164">
        <v>6270</v>
      </c>
      <c r="AY61" s="7">
        <f>IF((D61+G61+J61)&gt;=M61,0,(D61+G61+J61)-M61)</f>
        <v>0</v>
      </c>
      <c r="AZ61" s="7">
        <f>IF((E61+H61+K61)&gt;=N61,0,(E61+H61+K61)-N61)</f>
        <v>0</v>
      </c>
      <c r="BA61" s="7">
        <f>IF(F61+(I61+L61)&gt;=O61,0,(F61+I61+L61)-O61)</f>
        <v>0</v>
      </c>
      <c r="BB61" s="7">
        <f>IF(M61&gt;=V61,0,M61-V61)</f>
        <v>0</v>
      </c>
      <c r="BC61" s="7">
        <f>IF(N61&gt;=W61,0,N61-W61)</f>
        <v>0</v>
      </c>
      <c r="BD61" s="7">
        <f>IF(O61&gt;=X61,0,O61-X61)</f>
        <v>0</v>
      </c>
      <c r="BE61" s="7">
        <f>IF(V61&gt;=AB61,0,V61-AB61)</f>
        <v>0</v>
      </c>
      <c r="BF61" s="7">
        <f>IF(W61&gt;=AC61,0,W61-AC61)</f>
        <v>0</v>
      </c>
      <c r="BG61" s="7">
        <f t="shared" si="9"/>
        <v>0</v>
      </c>
      <c r="BH61" s="7">
        <f t="shared" si="3"/>
        <v>0</v>
      </c>
      <c r="BI61" s="7">
        <f t="shared" si="4"/>
        <v>0</v>
      </c>
      <c r="BJ61" s="7">
        <f t="shared" si="5"/>
        <v>0</v>
      </c>
      <c r="BK61" s="7">
        <f t="shared" si="6"/>
        <v>0</v>
      </c>
      <c r="BL61" s="7">
        <f t="shared" si="7"/>
        <v>0</v>
      </c>
      <c r="BM61" s="7">
        <f t="shared" si="8"/>
        <v>0</v>
      </c>
      <c r="BN61" s="7">
        <f>IF(AQ61&gt;=AT61,0,AQ61-AT61)</f>
        <v>0</v>
      </c>
      <c r="BO61" s="7">
        <f>IF(AR61&gt;=AU61,0,AR61-AU61)</f>
        <v>0</v>
      </c>
      <c r="BP61" s="7">
        <f>IF(AS61&gt;=AV61,0,AS61-AV61)</f>
        <v>0</v>
      </c>
    </row>
    <row r="62" spans="1:68" ht="60.75" customHeight="1">
      <c r="A62" s="341"/>
      <c r="B62" s="233" t="s">
        <v>65</v>
      </c>
      <c r="C62" s="233">
        <v>6271</v>
      </c>
      <c r="D62" s="133" t="s">
        <v>16</v>
      </c>
      <c r="E62" s="133" t="s">
        <v>16</v>
      </c>
      <c r="F62" s="133" t="s">
        <v>16</v>
      </c>
      <c r="G62" s="133" t="s">
        <v>16</v>
      </c>
      <c r="H62" s="133" t="s">
        <v>16</v>
      </c>
      <c r="I62" s="133" t="s">
        <v>16</v>
      </c>
      <c r="J62" s="133" t="s">
        <v>16</v>
      </c>
      <c r="K62" s="133" t="s">
        <v>16</v>
      </c>
      <c r="L62" s="133" t="s">
        <v>16</v>
      </c>
      <c r="M62" s="133" t="s">
        <v>16</v>
      </c>
      <c r="N62" s="133" t="s">
        <v>16</v>
      </c>
      <c r="O62" s="133" t="s">
        <v>16</v>
      </c>
      <c r="P62" s="133" t="s">
        <v>16</v>
      </c>
      <c r="Q62" s="133" t="s">
        <v>16</v>
      </c>
      <c r="R62" s="133" t="s">
        <v>16</v>
      </c>
      <c r="S62" s="133" t="s">
        <v>16</v>
      </c>
      <c r="T62" s="133" t="s">
        <v>16</v>
      </c>
      <c r="U62" s="133" t="s">
        <v>16</v>
      </c>
      <c r="V62" s="133" t="s">
        <v>16</v>
      </c>
      <c r="W62" s="133" t="s">
        <v>16</v>
      </c>
      <c r="X62" s="133" t="s">
        <v>16</v>
      </c>
      <c r="Y62" s="133" t="s">
        <v>16</v>
      </c>
      <c r="Z62" s="133" t="s">
        <v>16</v>
      </c>
      <c r="AA62" s="133" t="s">
        <v>16</v>
      </c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33" t="s">
        <v>16</v>
      </c>
      <c r="AO62" s="133" t="s">
        <v>16</v>
      </c>
      <c r="AP62" s="133" t="s">
        <v>16</v>
      </c>
      <c r="AQ62" s="133" t="s">
        <v>16</v>
      </c>
      <c r="AR62" s="133" t="s">
        <v>16</v>
      </c>
      <c r="AS62" s="133" t="s">
        <v>16</v>
      </c>
      <c r="AT62" s="133" t="s">
        <v>16</v>
      </c>
      <c r="AU62" s="133" t="s">
        <v>16</v>
      </c>
      <c r="AV62" s="133" t="s">
        <v>16</v>
      </c>
      <c r="AW62" s="64"/>
      <c r="AX62" s="164">
        <v>6271</v>
      </c>
      <c r="AY62" s="8" t="s">
        <v>81</v>
      </c>
      <c r="AZ62" s="8" t="s">
        <v>81</v>
      </c>
      <c r="BA62" s="8" t="s">
        <v>81</v>
      </c>
      <c r="BB62" s="8" t="s">
        <v>81</v>
      </c>
      <c r="BC62" s="8" t="s">
        <v>81</v>
      </c>
      <c r="BD62" s="8" t="s">
        <v>81</v>
      </c>
      <c r="BE62" s="8" t="s">
        <v>81</v>
      </c>
      <c r="BF62" s="8" t="s">
        <v>81</v>
      </c>
      <c r="BG62" s="8" t="s">
        <v>81</v>
      </c>
      <c r="BH62" s="7">
        <f t="shared" si="3"/>
        <v>0</v>
      </c>
      <c r="BI62" s="7">
        <f t="shared" si="4"/>
        <v>0</v>
      </c>
      <c r="BJ62" s="7">
        <f t="shared" si="5"/>
        <v>0</v>
      </c>
      <c r="BK62" s="7">
        <f t="shared" si="6"/>
        <v>0</v>
      </c>
      <c r="BL62" s="7">
        <f t="shared" si="7"/>
        <v>0</v>
      </c>
      <c r="BM62" s="7">
        <f t="shared" si="8"/>
        <v>0</v>
      </c>
      <c r="BN62" s="8" t="s">
        <v>81</v>
      </c>
      <c r="BO62" s="8" t="s">
        <v>81</v>
      </c>
      <c r="BP62" s="8" t="s">
        <v>81</v>
      </c>
    </row>
    <row r="63" spans="1:68" ht="26.25" customHeight="1">
      <c r="A63" s="337" t="s">
        <v>342</v>
      </c>
      <c r="B63" s="233" t="s">
        <v>23</v>
      </c>
      <c r="C63" s="233">
        <v>6280</v>
      </c>
      <c r="D63" s="15">
        <f>D65+D67+D69+D71+D73</f>
        <v>0</v>
      </c>
      <c r="E63" s="15">
        <f aca="true" t="shared" si="14" ref="E63:AV64">E65+E67+E69+E71+E73</f>
        <v>0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0</v>
      </c>
      <c r="J63" s="15">
        <f t="shared" si="14"/>
        <v>0</v>
      </c>
      <c r="K63" s="15">
        <f t="shared" si="14"/>
        <v>0</v>
      </c>
      <c r="L63" s="15">
        <f t="shared" si="14"/>
        <v>0</v>
      </c>
      <c r="M63" s="15">
        <f t="shared" si="14"/>
        <v>0</v>
      </c>
      <c r="N63" s="15">
        <f t="shared" si="14"/>
        <v>0</v>
      </c>
      <c r="O63" s="15">
        <f t="shared" si="14"/>
        <v>0</v>
      </c>
      <c r="P63" s="15">
        <f t="shared" si="14"/>
        <v>0</v>
      </c>
      <c r="Q63" s="15">
        <f t="shared" si="14"/>
        <v>0</v>
      </c>
      <c r="R63" s="15">
        <f t="shared" si="14"/>
        <v>0</v>
      </c>
      <c r="S63" s="15">
        <f t="shared" si="14"/>
        <v>0</v>
      </c>
      <c r="T63" s="15">
        <f t="shared" si="14"/>
        <v>0</v>
      </c>
      <c r="U63" s="15">
        <f t="shared" si="14"/>
        <v>0</v>
      </c>
      <c r="V63" s="15">
        <f t="shared" si="14"/>
        <v>0</v>
      </c>
      <c r="W63" s="15">
        <f t="shared" si="14"/>
        <v>0</v>
      </c>
      <c r="X63" s="15">
        <f t="shared" si="14"/>
        <v>0</v>
      </c>
      <c r="Y63" s="15">
        <f t="shared" si="14"/>
        <v>0</v>
      </c>
      <c r="Z63" s="15">
        <f t="shared" si="14"/>
        <v>0</v>
      </c>
      <c r="AA63" s="15">
        <f t="shared" si="14"/>
        <v>0</v>
      </c>
      <c r="AB63" s="15">
        <f t="shared" si="14"/>
        <v>0</v>
      </c>
      <c r="AC63" s="15">
        <f t="shared" si="14"/>
        <v>0</v>
      </c>
      <c r="AD63" s="15">
        <f t="shared" si="14"/>
        <v>0</v>
      </c>
      <c r="AE63" s="15">
        <f t="shared" si="14"/>
        <v>0</v>
      </c>
      <c r="AF63" s="15">
        <f t="shared" si="14"/>
        <v>0</v>
      </c>
      <c r="AG63" s="15">
        <f t="shared" si="14"/>
        <v>0</v>
      </c>
      <c r="AH63" s="15">
        <f t="shared" si="14"/>
        <v>0</v>
      </c>
      <c r="AI63" s="15">
        <f t="shared" si="14"/>
        <v>0</v>
      </c>
      <c r="AJ63" s="15">
        <f t="shared" si="14"/>
        <v>0</v>
      </c>
      <c r="AK63" s="15">
        <f t="shared" si="14"/>
        <v>0</v>
      </c>
      <c r="AL63" s="15">
        <f t="shared" si="14"/>
        <v>0</v>
      </c>
      <c r="AM63" s="15">
        <f t="shared" si="14"/>
        <v>0</v>
      </c>
      <c r="AN63" s="15">
        <f t="shared" si="14"/>
        <v>0</v>
      </c>
      <c r="AO63" s="15">
        <f t="shared" si="14"/>
        <v>0</v>
      </c>
      <c r="AP63" s="15">
        <f t="shared" si="14"/>
        <v>0</v>
      </c>
      <c r="AQ63" s="15">
        <f t="shared" si="14"/>
        <v>0</v>
      </c>
      <c r="AR63" s="15">
        <f t="shared" si="14"/>
        <v>0</v>
      </c>
      <c r="AS63" s="15">
        <f t="shared" si="14"/>
        <v>0</v>
      </c>
      <c r="AT63" s="15">
        <f t="shared" si="14"/>
        <v>0</v>
      </c>
      <c r="AU63" s="15">
        <f t="shared" si="14"/>
        <v>0</v>
      </c>
      <c r="AV63" s="15">
        <f t="shared" si="14"/>
        <v>0</v>
      </c>
      <c r="AW63" s="64"/>
      <c r="AX63" s="164">
        <v>6280</v>
      </c>
      <c r="AY63" s="7">
        <f>IF((D63+G63+J63)&gt;=M63,0,(D63+G63+J63)-M63)</f>
        <v>0</v>
      </c>
      <c r="AZ63" s="7">
        <f>IF((E63+H63+K63)&gt;=N63,0,(E63+H63+K63)-N63)</f>
        <v>0</v>
      </c>
      <c r="BA63" s="7">
        <f>IF(F63+(I63+L63)&gt;=O63,0,(F63+I63+L63)-O63)</f>
        <v>0</v>
      </c>
      <c r="BB63" s="7">
        <f>IF(M63&gt;=V63,0,M63-V63)</f>
        <v>0</v>
      </c>
      <c r="BC63" s="7">
        <f>IF(N63&gt;=W63,0,N63-W63)</f>
        <v>0</v>
      </c>
      <c r="BD63" s="7">
        <f>IF(O63&gt;=X63,0,O63-X63)</f>
        <v>0</v>
      </c>
      <c r="BE63" s="7">
        <f>IF(V63&gt;=AB63,0,V63-AB63)</f>
        <v>0</v>
      </c>
      <c r="BF63" s="7">
        <f>IF(W63&gt;=AC63,0,W63-AC63)</f>
        <v>0</v>
      </c>
      <c r="BG63" s="7">
        <f t="shared" si="9"/>
        <v>0</v>
      </c>
      <c r="BH63" s="7">
        <f t="shared" si="3"/>
        <v>0</v>
      </c>
      <c r="BI63" s="7">
        <f t="shared" si="4"/>
        <v>0</v>
      </c>
      <c r="BJ63" s="7">
        <f t="shared" si="5"/>
        <v>0</v>
      </c>
      <c r="BK63" s="7">
        <f t="shared" si="6"/>
        <v>0</v>
      </c>
      <c r="BL63" s="7">
        <f t="shared" si="7"/>
        <v>0</v>
      </c>
      <c r="BM63" s="7">
        <f t="shared" si="8"/>
        <v>0</v>
      </c>
      <c r="BN63" s="7">
        <f>IF(AQ63&gt;=AT63,0,AQ63-AT63)</f>
        <v>0</v>
      </c>
      <c r="BO63" s="7">
        <f>IF(AR63&gt;=AU63,0,AR63-AU63)</f>
        <v>0</v>
      </c>
      <c r="BP63" s="7">
        <f>IF(AS63&gt;=AV63,0,AS63-AV63)</f>
        <v>0</v>
      </c>
    </row>
    <row r="64" spans="1:68" ht="28.5" customHeight="1">
      <c r="A64" s="337"/>
      <c r="B64" s="233" t="s">
        <v>65</v>
      </c>
      <c r="C64" s="233">
        <v>6281</v>
      </c>
      <c r="D64" s="133" t="s">
        <v>16</v>
      </c>
      <c r="E64" s="133" t="s">
        <v>16</v>
      </c>
      <c r="F64" s="133" t="s">
        <v>16</v>
      </c>
      <c r="G64" s="133" t="s">
        <v>16</v>
      </c>
      <c r="H64" s="133" t="s">
        <v>16</v>
      </c>
      <c r="I64" s="133" t="s">
        <v>16</v>
      </c>
      <c r="J64" s="133" t="s">
        <v>16</v>
      </c>
      <c r="K64" s="133" t="s">
        <v>16</v>
      </c>
      <c r="L64" s="133" t="s">
        <v>16</v>
      </c>
      <c r="M64" s="133" t="s">
        <v>16</v>
      </c>
      <c r="N64" s="133" t="s">
        <v>16</v>
      </c>
      <c r="O64" s="133" t="s">
        <v>16</v>
      </c>
      <c r="P64" s="133" t="s">
        <v>16</v>
      </c>
      <c r="Q64" s="133" t="s">
        <v>16</v>
      </c>
      <c r="R64" s="133" t="s">
        <v>16</v>
      </c>
      <c r="S64" s="133" t="s">
        <v>16</v>
      </c>
      <c r="T64" s="133" t="s">
        <v>16</v>
      </c>
      <c r="U64" s="133" t="s">
        <v>16</v>
      </c>
      <c r="V64" s="133" t="s">
        <v>16</v>
      </c>
      <c r="W64" s="133" t="s">
        <v>16</v>
      </c>
      <c r="X64" s="133" t="s">
        <v>16</v>
      </c>
      <c r="Y64" s="133" t="s">
        <v>16</v>
      </c>
      <c r="Z64" s="133" t="s">
        <v>16</v>
      </c>
      <c r="AA64" s="133" t="s">
        <v>16</v>
      </c>
      <c r="AB64" s="15">
        <f t="shared" si="14"/>
        <v>0</v>
      </c>
      <c r="AC64" s="15">
        <f t="shared" si="14"/>
        <v>0</v>
      </c>
      <c r="AD64" s="15">
        <f t="shared" si="14"/>
        <v>0</v>
      </c>
      <c r="AE64" s="15">
        <f t="shared" si="14"/>
        <v>0</v>
      </c>
      <c r="AF64" s="15">
        <f t="shared" si="14"/>
        <v>0</v>
      </c>
      <c r="AG64" s="15">
        <f t="shared" si="14"/>
        <v>0</v>
      </c>
      <c r="AH64" s="15">
        <f t="shared" si="14"/>
        <v>0</v>
      </c>
      <c r="AI64" s="15">
        <f t="shared" si="14"/>
        <v>0</v>
      </c>
      <c r="AJ64" s="15">
        <f t="shared" si="14"/>
        <v>0</v>
      </c>
      <c r="AK64" s="15">
        <f t="shared" si="14"/>
        <v>0</v>
      </c>
      <c r="AL64" s="15">
        <f t="shared" si="14"/>
        <v>0</v>
      </c>
      <c r="AM64" s="15">
        <f t="shared" si="14"/>
        <v>0</v>
      </c>
      <c r="AN64" s="133" t="s">
        <v>16</v>
      </c>
      <c r="AO64" s="133" t="s">
        <v>16</v>
      </c>
      <c r="AP64" s="133" t="s">
        <v>16</v>
      </c>
      <c r="AQ64" s="133" t="s">
        <v>16</v>
      </c>
      <c r="AR64" s="133" t="s">
        <v>16</v>
      </c>
      <c r="AS64" s="133" t="s">
        <v>16</v>
      </c>
      <c r="AT64" s="133" t="s">
        <v>16</v>
      </c>
      <c r="AU64" s="133" t="s">
        <v>16</v>
      </c>
      <c r="AV64" s="133" t="s">
        <v>16</v>
      </c>
      <c r="AW64" s="64"/>
      <c r="AX64" s="164">
        <v>6281</v>
      </c>
      <c r="AY64" s="8" t="s">
        <v>81</v>
      </c>
      <c r="AZ64" s="8" t="s">
        <v>81</v>
      </c>
      <c r="BA64" s="8" t="s">
        <v>81</v>
      </c>
      <c r="BB64" s="8" t="s">
        <v>81</v>
      </c>
      <c r="BC64" s="8" t="s">
        <v>81</v>
      </c>
      <c r="BD64" s="8" t="s">
        <v>81</v>
      </c>
      <c r="BE64" s="8" t="s">
        <v>81</v>
      </c>
      <c r="BF64" s="8" t="s">
        <v>81</v>
      </c>
      <c r="BG64" s="8" t="s">
        <v>81</v>
      </c>
      <c r="BH64" s="7">
        <f t="shared" si="3"/>
        <v>0</v>
      </c>
      <c r="BI64" s="7">
        <f t="shared" si="4"/>
        <v>0</v>
      </c>
      <c r="BJ64" s="7">
        <f t="shared" si="5"/>
        <v>0</v>
      </c>
      <c r="BK64" s="7">
        <f t="shared" si="6"/>
        <v>0</v>
      </c>
      <c r="BL64" s="7">
        <f t="shared" si="7"/>
        <v>0</v>
      </c>
      <c r="BM64" s="7">
        <f t="shared" si="8"/>
        <v>0</v>
      </c>
      <c r="BN64" s="8" t="s">
        <v>81</v>
      </c>
      <c r="BO64" s="8" t="s">
        <v>81</v>
      </c>
      <c r="BP64" s="8" t="s">
        <v>81</v>
      </c>
    </row>
    <row r="65" spans="1:68" ht="45" customHeight="1">
      <c r="A65" s="349" t="s">
        <v>400</v>
      </c>
      <c r="B65" s="233" t="s">
        <v>23</v>
      </c>
      <c r="C65" s="233">
        <v>6290</v>
      </c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64"/>
      <c r="AX65" s="164">
        <v>6290</v>
      </c>
      <c r="AY65" s="7">
        <f>IF((D65+G65+J65)&gt;=M65,0,(D65+G65+J65)-M65)</f>
        <v>0</v>
      </c>
      <c r="AZ65" s="7">
        <f>IF((E65+H65+K65)&gt;=N65,0,(E65+H65+K65)-N65)</f>
        <v>0</v>
      </c>
      <c r="BA65" s="7">
        <f>IF(F65+(I65+L65)&gt;=O65,0,(F65+I65+L65)-O65)</f>
        <v>0</v>
      </c>
      <c r="BB65" s="7">
        <f>IF(M65&gt;=V65,0,M65-V65)</f>
        <v>0</v>
      </c>
      <c r="BC65" s="7">
        <f>IF(N65&gt;=W65,0,N65-W65)</f>
        <v>0</v>
      </c>
      <c r="BD65" s="7">
        <f>IF(O65&gt;=X65,0,O65-X65)</f>
        <v>0</v>
      </c>
      <c r="BE65" s="7">
        <f>IF(V65&gt;=AB65,0,V65-AB65)</f>
        <v>0</v>
      </c>
      <c r="BF65" s="7">
        <f>IF(W65&gt;=AC65,0,W65-AC65)</f>
        <v>0</v>
      </c>
      <c r="BG65" s="7">
        <f t="shared" si="9"/>
        <v>0</v>
      </c>
      <c r="BH65" s="7">
        <f t="shared" si="3"/>
        <v>0</v>
      </c>
      <c r="BI65" s="7">
        <f t="shared" si="4"/>
        <v>0</v>
      </c>
      <c r="BJ65" s="7">
        <f t="shared" si="5"/>
        <v>0</v>
      </c>
      <c r="BK65" s="7">
        <f t="shared" si="6"/>
        <v>0</v>
      </c>
      <c r="BL65" s="7">
        <f t="shared" si="7"/>
        <v>0</v>
      </c>
      <c r="BM65" s="7">
        <f t="shared" si="8"/>
        <v>0</v>
      </c>
      <c r="BN65" s="7">
        <f>IF(AQ65&gt;=AT65,0,AQ65-AT65)</f>
        <v>0</v>
      </c>
      <c r="BO65" s="7">
        <f>IF(AR65&gt;=AU65,0,AR65-AU65)</f>
        <v>0</v>
      </c>
      <c r="BP65" s="7">
        <f>IF(AS65&gt;=AV65,0,AS65-AV65)</f>
        <v>0</v>
      </c>
    </row>
    <row r="66" spans="1:68" ht="36" customHeight="1">
      <c r="A66" s="350"/>
      <c r="B66" s="233" t="s">
        <v>65</v>
      </c>
      <c r="C66" s="233">
        <v>6291</v>
      </c>
      <c r="D66" s="133" t="s">
        <v>16</v>
      </c>
      <c r="E66" s="133" t="s">
        <v>16</v>
      </c>
      <c r="F66" s="133" t="s">
        <v>16</v>
      </c>
      <c r="G66" s="133" t="s">
        <v>16</v>
      </c>
      <c r="H66" s="133" t="s">
        <v>16</v>
      </c>
      <c r="I66" s="133" t="s">
        <v>16</v>
      </c>
      <c r="J66" s="133" t="s">
        <v>16</v>
      </c>
      <c r="K66" s="133" t="s">
        <v>16</v>
      </c>
      <c r="L66" s="133" t="s">
        <v>16</v>
      </c>
      <c r="M66" s="133" t="s">
        <v>16</v>
      </c>
      <c r="N66" s="133" t="s">
        <v>16</v>
      </c>
      <c r="O66" s="133" t="s">
        <v>16</v>
      </c>
      <c r="P66" s="133" t="s">
        <v>16</v>
      </c>
      <c r="Q66" s="133" t="s">
        <v>16</v>
      </c>
      <c r="R66" s="133" t="s">
        <v>16</v>
      </c>
      <c r="S66" s="133" t="s">
        <v>16</v>
      </c>
      <c r="T66" s="133" t="s">
        <v>16</v>
      </c>
      <c r="U66" s="133" t="s">
        <v>16</v>
      </c>
      <c r="V66" s="133" t="s">
        <v>16</v>
      </c>
      <c r="W66" s="133" t="s">
        <v>16</v>
      </c>
      <c r="X66" s="133" t="s">
        <v>16</v>
      </c>
      <c r="Y66" s="133" t="s">
        <v>16</v>
      </c>
      <c r="Z66" s="133" t="s">
        <v>16</v>
      </c>
      <c r="AA66" s="133" t="s">
        <v>16</v>
      </c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33" t="s">
        <v>16</v>
      </c>
      <c r="AO66" s="133" t="s">
        <v>16</v>
      </c>
      <c r="AP66" s="133" t="s">
        <v>16</v>
      </c>
      <c r="AQ66" s="133" t="s">
        <v>16</v>
      </c>
      <c r="AR66" s="133" t="s">
        <v>16</v>
      </c>
      <c r="AS66" s="133" t="s">
        <v>16</v>
      </c>
      <c r="AT66" s="133" t="s">
        <v>16</v>
      </c>
      <c r="AU66" s="133" t="s">
        <v>16</v>
      </c>
      <c r="AV66" s="133" t="s">
        <v>16</v>
      </c>
      <c r="AW66" s="64"/>
      <c r="AX66" s="164">
        <v>6291</v>
      </c>
      <c r="AY66" s="8" t="s">
        <v>81</v>
      </c>
      <c r="AZ66" s="8" t="s">
        <v>81</v>
      </c>
      <c r="BA66" s="8" t="s">
        <v>81</v>
      </c>
      <c r="BB66" s="8" t="s">
        <v>81</v>
      </c>
      <c r="BC66" s="8" t="s">
        <v>81</v>
      </c>
      <c r="BD66" s="8" t="s">
        <v>81</v>
      </c>
      <c r="BE66" s="8" t="s">
        <v>81</v>
      </c>
      <c r="BF66" s="8" t="s">
        <v>81</v>
      </c>
      <c r="BG66" s="8" t="s">
        <v>81</v>
      </c>
      <c r="BH66" s="7">
        <f t="shared" si="3"/>
        <v>0</v>
      </c>
      <c r="BI66" s="7">
        <f t="shared" si="4"/>
        <v>0</v>
      </c>
      <c r="BJ66" s="7">
        <f t="shared" si="5"/>
        <v>0</v>
      </c>
      <c r="BK66" s="7">
        <f t="shared" si="6"/>
        <v>0</v>
      </c>
      <c r="BL66" s="7">
        <f t="shared" si="7"/>
        <v>0</v>
      </c>
      <c r="BM66" s="7">
        <f t="shared" si="8"/>
        <v>0</v>
      </c>
      <c r="BN66" s="8" t="s">
        <v>81</v>
      </c>
      <c r="BO66" s="8" t="s">
        <v>81</v>
      </c>
      <c r="BP66" s="8" t="s">
        <v>81</v>
      </c>
    </row>
    <row r="67" spans="1:68" ht="82.5" customHeight="1">
      <c r="A67" s="349" t="s">
        <v>401</v>
      </c>
      <c r="B67" s="233" t="s">
        <v>23</v>
      </c>
      <c r="C67" s="233">
        <v>6300</v>
      </c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64"/>
      <c r="AX67" s="164">
        <v>6300</v>
      </c>
      <c r="AY67" s="7">
        <f>IF((D67+G67+J67)&gt;=M67,0,(D67+G67+J67)-M67)</f>
        <v>0</v>
      </c>
      <c r="AZ67" s="7">
        <f>IF((E67+H67+K67)&gt;=N67,0,(E67+H67+K67)-N67)</f>
        <v>0</v>
      </c>
      <c r="BA67" s="7">
        <f>IF(F67+(I67+L67)&gt;=O67,0,(F67+I67+L67)-O67)</f>
        <v>0</v>
      </c>
      <c r="BB67" s="7">
        <f>IF(M67&gt;=V67,0,M67-V67)</f>
        <v>0</v>
      </c>
      <c r="BC67" s="7">
        <f>IF(N67&gt;=W67,0,N67-W67)</f>
        <v>0</v>
      </c>
      <c r="BD67" s="7">
        <f>IF(O67&gt;=X67,0,O67-X67)</f>
        <v>0</v>
      </c>
      <c r="BE67" s="7">
        <f>IF(V67&gt;=AB67,0,V67-AB67)</f>
        <v>0</v>
      </c>
      <c r="BF67" s="7">
        <f>IF(W67&gt;=AC67,0,W67-AC67)</f>
        <v>0</v>
      </c>
      <c r="BG67" s="7">
        <f t="shared" si="9"/>
        <v>0</v>
      </c>
      <c r="BH67" s="7">
        <f t="shared" si="3"/>
        <v>0</v>
      </c>
      <c r="BI67" s="7">
        <f t="shared" si="4"/>
        <v>0</v>
      </c>
      <c r="BJ67" s="7">
        <f t="shared" si="5"/>
        <v>0</v>
      </c>
      <c r="BK67" s="7">
        <f t="shared" si="6"/>
        <v>0</v>
      </c>
      <c r="BL67" s="7">
        <f t="shared" si="7"/>
        <v>0</v>
      </c>
      <c r="BM67" s="7">
        <f t="shared" si="8"/>
        <v>0</v>
      </c>
      <c r="BN67" s="7">
        <f>IF(AQ67&gt;=AT67,0,AQ67-AT67)</f>
        <v>0</v>
      </c>
      <c r="BO67" s="7">
        <f>IF(AR67&gt;=AU67,0,AR67-AU67)</f>
        <v>0</v>
      </c>
      <c r="BP67" s="7">
        <f>IF(AS67&gt;=AV67,0,AS67-AV67)</f>
        <v>0</v>
      </c>
    </row>
    <row r="68" spans="1:68" ht="75.75" customHeight="1">
      <c r="A68" s="349"/>
      <c r="B68" s="233" t="s">
        <v>65</v>
      </c>
      <c r="C68" s="233">
        <v>6301</v>
      </c>
      <c r="D68" s="133" t="s">
        <v>16</v>
      </c>
      <c r="E68" s="133" t="s">
        <v>16</v>
      </c>
      <c r="F68" s="133" t="s">
        <v>16</v>
      </c>
      <c r="G68" s="133" t="s">
        <v>16</v>
      </c>
      <c r="H68" s="133" t="s">
        <v>16</v>
      </c>
      <c r="I68" s="133" t="s">
        <v>16</v>
      </c>
      <c r="J68" s="133" t="s">
        <v>16</v>
      </c>
      <c r="K68" s="133" t="s">
        <v>16</v>
      </c>
      <c r="L68" s="133" t="s">
        <v>16</v>
      </c>
      <c r="M68" s="133" t="s">
        <v>16</v>
      </c>
      <c r="N68" s="133" t="s">
        <v>16</v>
      </c>
      <c r="O68" s="133" t="s">
        <v>16</v>
      </c>
      <c r="P68" s="133" t="s">
        <v>16</v>
      </c>
      <c r="Q68" s="133" t="s">
        <v>16</v>
      </c>
      <c r="R68" s="133" t="s">
        <v>16</v>
      </c>
      <c r="S68" s="133" t="s">
        <v>16</v>
      </c>
      <c r="T68" s="133" t="s">
        <v>16</v>
      </c>
      <c r="U68" s="133" t="s">
        <v>16</v>
      </c>
      <c r="V68" s="133" t="s">
        <v>16</v>
      </c>
      <c r="W68" s="133" t="s">
        <v>16</v>
      </c>
      <c r="X68" s="133" t="s">
        <v>16</v>
      </c>
      <c r="Y68" s="133" t="s">
        <v>16</v>
      </c>
      <c r="Z68" s="133" t="s">
        <v>16</v>
      </c>
      <c r="AA68" s="133" t="s">
        <v>16</v>
      </c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33" t="s">
        <v>16</v>
      </c>
      <c r="AO68" s="133" t="s">
        <v>16</v>
      </c>
      <c r="AP68" s="133" t="s">
        <v>16</v>
      </c>
      <c r="AQ68" s="133" t="s">
        <v>16</v>
      </c>
      <c r="AR68" s="133" t="s">
        <v>16</v>
      </c>
      <c r="AS68" s="133" t="s">
        <v>16</v>
      </c>
      <c r="AT68" s="133" t="s">
        <v>16</v>
      </c>
      <c r="AU68" s="133" t="s">
        <v>16</v>
      </c>
      <c r="AV68" s="133" t="s">
        <v>16</v>
      </c>
      <c r="AW68" s="64"/>
      <c r="AX68" s="164">
        <v>6301</v>
      </c>
      <c r="AY68" s="8" t="s">
        <v>81</v>
      </c>
      <c r="AZ68" s="8" t="s">
        <v>81</v>
      </c>
      <c r="BA68" s="8" t="s">
        <v>81</v>
      </c>
      <c r="BB68" s="8" t="s">
        <v>81</v>
      </c>
      <c r="BC68" s="8" t="s">
        <v>81</v>
      </c>
      <c r="BD68" s="8" t="s">
        <v>81</v>
      </c>
      <c r="BE68" s="8" t="s">
        <v>81</v>
      </c>
      <c r="BF68" s="8" t="s">
        <v>81</v>
      </c>
      <c r="BG68" s="8" t="s">
        <v>81</v>
      </c>
      <c r="BH68" s="7">
        <f t="shared" si="3"/>
        <v>0</v>
      </c>
      <c r="BI68" s="7">
        <f t="shared" si="4"/>
        <v>0</v>
      </c>
      <c r="BJ68" s="7">
        <f t="shared" si="5"/>
        <v>0</v>
      </c>
      <c r="BK68" s="7">
        <f t="shared" si="6"/>
        <v>0</v>
      </c>
      <c r="BL68" s="7">
        <f t="shared" si="7"/>
        <v>0</v>
      </c>
      <c r="BM68" s="7">
        <f t="shared" si="8"/>
        <v>0</v>
      </c>
      <c r="BN68" s="8" t="s">
        <v>81</v>
      </c>
      <c r="BO68" s="8" t="s">
        <v>81</v>
      </c>
      <c r="BP68" s="8" t="s">
        <v>81</v>
      </c>
    </row>
    <row r="69" spans="1:68" ht="53.25" customHeight="1">
      <c r="A69" s="346" t="s">
        <v>402</v>
      </c>
      <c r="B69" s="233" t="s">
        <v>23</v>
      </c>
      <c r="C69" s="233">
        <v>6310</v>
      </c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64"/>
      <c r="AX69" s="164">
        <v>6310</v>
      </c>
      <c r="AY69" s="7">
        <f>IF((D69+G69+J69)&gt;=M69,0,(D69+G69+J69)-M69)</f>
        <v>0</v>
      </c>
      <c r="AZ69" s="7">
        <f>IF((E69+H69+K69)&gt;=N69,0,(E69+H69+K69)-N69)</f>
        <v>0</v>
      </c>
      <c r="BA69" s="7">
        <f>IF(F69+(I69+L69)&gt;=O69,0,(F69+I69+L69)-O69)</f>
        <v>0</v>
      </c>
      <c r="BB69" s="7">
        <f>IF(M69&gt;=V69,0,M69-V69)</f>
        <v>0</v>
      </c>
      <c r="BC69" s="7">
        <f>IF(N69&gt;=W69,0,N69-W69)</f>
        <v>0</v>
      </c>
      <c r="BD69" s="7">
        <f>IF(O69&gt;=X69,0,O69-X69)</f>
        <v>0</v>
      </c>
      <c r="BE69" s="7">
        <f>IF(V69&gt;=AB69,0,V69-AB69)</f>
        <v>0</v>
      </c>
      <c r="BF69" s="7">
        <f>IF(W69&gt;=AC69,0,W69-AC69)</f>
        <v>0</v>
      </c>
      <c r="BG69" s="7">
        <f t="shared" si="9"/>
        <v>0</v>
      </c>
      <c r="BH69" s="7">
        <f t="shared" si="3"/>
        <v>0</v>
      </c>
      <c r="BI69" s="7">
        <f t="shared" si="4"/>
        <v>0</v>
      </c>
      <c r="BJ69" s="7">
        <f t="shared" si="5"/>
        <v>0</v>
      </c>
      <c r="BK69" s="7">
        <f t="shared" si="6"/>
        <v>0</v>
      </c>
      <c r="BL69" s="7">
        <f t="shared" si="7"/>
        <v>0</v>
      </c>
      <c r="BM69" s="7">
        <f t="shared" si="8"/>
        <v>0</v>
      </c>
      <c r="BN69" s="7">
        <f>IF(AQ69&gt;=AT69,0,AQ69-AT69)</f>
        <v>0</v>
      </c>
      <c r="BO69" s="7">
        <f>IF(AR69&gt;=AU69,0,AR69-AU69)</f>
        <v>0</v>
      </c>
      <c r="BP69" s="7">
        <f>IF(AS69&gt;=AV69,0,AS69-AV69)</f>
        <v>0</v>
      </c>
    </row>
    <row r="70" spans="1:68" ht="53.25" customHeight="1">
      <c r="A70" s="346"/>
      <c r="B70" s="233" t="s">
        <v>65</v>
      </c>
      <c r="C70" s="233">
        <v>6311</v>
      </c>
      <c r="D70" s="133" t="s">
        <v>16</v>
      </c>
      <c r="E70" s="133" t="s">
        <v>16</v>
      </c>
      <c r="F70" s="133" t="s">
        <v>16</v>
      </c>
      <c r="G70" s="133" t="s">
        <v>16</v>
      </c>
      <c r="H70" s="133" t="s">
        <v>16</v>
      </c>
      <c r="I70" s="133" t="s">
        <v>16</v>
      </c>
      <c r="J70" s="133" t="s">
        <v>16</v>
      </c>
      <c r="K70" s="133" t="s">
        <v>16</v>
      </c>
      <c r="L70" s="133" t="s">
        <v>16</v>
      </c>
      <c r="M70" s="133" t="s">
        <v>16</v>
      </c>
      <c r="N70" s="133" t="s">
        <v>16</v>
      </c>
      <c r="O70" s="133" t="s">
        <v>16</v>
      </c>
      <c r="P70" s="133" t="s">
        <v>16</v>
      </c>
      <c r="Q70" s="133" t="s">
        <v>16</v>
      </c>
      <c r="R70" s="133" t="s">
        <v>16</v>
      </c>
      <c r="S70" s="133" t="s">
        <v>16</v>
      </c>
      <c r="T70" s="133" t="s">
        <v>16</v>
      </c>
      <c r="U70" s="133" t="s">
        <v>16</v>
      </c>
      <c r="V70" s="133" t="s">
        <v>16</v>
      </c>
      <c r="W70" s="133" t="s">
        <v>16</v>
      </c>
      <c r="X70" s="133" t="s">
        <v>16</v>
      </c>
      <c r="Y70" s="133" t="s">
        <v>16</v>
      </c>
      <c r="Z70" s="133" t="s">
        <v>16</v>
      </c>
      <c r="AA70" s="133" t="s">
        <v>16</v>
      </c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33" t="s">
        <v>16</v>
      </c>
      <c r="AO70" s="133" t="s">
        <v>16</v>
      </c>
      <c r="AP70" s="133" t="s">
        <v>16</v>
      </c>
      <c r="AQ70" s="133" t="s">
        <v>16</v>
      </c>
      <c r="AR70" s="133" t="s">
        <v>16</v>
      </c>
      <c r="AS70" s="133" t="s">
        <v>16</v>
      </c>
      <c r="AT70" s="133" t="s">
        <v>16</v>
      </c>
      <c r="AU70" s="133" t="s">
        <v>16</v>
      </c>
      <c r="AV70" s="133" t="s">
        <v>16</v>
      </c>
      <c r="AW70" s="64"/>
      <c r="AX70" s="164">
        <v>6311</v>
      </c>
      <c r="AY70" s="8" t="s">
        <v>81</v>
      </c>
      <c r="AZ70" s="8" t="s">
        <v>81</v>
      </c>
      <c r="BA70" s="8" t="s">
        <v>81</v>
      </c>
      <c r="BB70" s="8" t="s">
        <v>81</v>
      </c>
      <c r="BC70" s="8" t="s">
        <v>81</v>
      </c>
      <c r="BD70" s="8" t="s">
        <v>81</v>
      </c>
      <c r="BE70" s="8" t="s">
        <v>81</v>
      </c>
      <c r="BF70" s="8" t="s">
        <v>81</v>
      </c>
      <c r="BG70" s="8" t="s">
        <v>81</v>
      </c>
      <c r="BH70" s="7">
        <f t="shared" si="3"/>
        <v>0</v>
      </c>
      <c r="BI70" s="7">
        <f t="shared" si="4"/>
        <v>0</v>
      </c>
      <c r="BJ70" s="7">
        <f t="shared" si="5"/>
        <v>0</v>
      </c>
      <c r="BK70" s="7">
        <f t="shared" si="6"/>
        <v>0</v>
      </c>
      <c r="BL70" s="7">
        <f t="shared" si="7"/>
        <v>0</v>
      </c>
      <c r="BM70" s="7">
        <f t="shared" si="8"/>
        <v>0</v>
      </c>
      <c r="BN70" s="8" t="s">
        <v>81</v>
      </c>
      <c r="BO70" s="8" t="s">
        <v>81</v>
      </c>
      <c r="BP70" s="8" t="s">
        <v>81</v>
      </c>
    </row>
    <row r="71" spans="1:68" ht="39.75" customHeight="1">
      <c r="A71" s="349" t="s">
        <v>403</v>
      </c>
      <c r="B71" s="233" t="s">
        <v>23</v>
      </c>
      <c r="C71" s="233">
        <v>6320</v>
      </c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64"/>
      <c r="AX71" s="164">
        <v>6320</v>
      </c>
      <c r="AY71" s="7">
        <f>IF((D71+G71+J71)&gt;=M71,0,(D71+G71+J71)-M71)</f>
        <v>0</v>
      </c>
      <c r="AZ71" s="7">
        <f>IF((E71+H71+K71)&gt;=N71,0,(E71+H71+K71)-N71)</f>
        <v>0</v>
      </c>
      <c r="BA71" s="7">
        <f>IF(F71+(I71+L71)&gt;=O71,0,(F71+I71+L71)-O71)</f>
        <v>0</v>
      </c>
      <c r="BB71" s="7">
        <f>IF(M71&gt;=V71,0,M71-V71)</f>
        <v>0</v>
      </c>
      <c r="BC71" s="7">
        <f>IF(N71&gt;=W71,0,N71-W71)</f>
        <v>0</v>
      </c>
      <c r="BD71" s="7">
        <f>IF(O71&gt;=X71,0,O71-X71)</f>
        <v>0</v>
      </c>
      <c r="BE71" s="7">
        <f>IF(V71&gt;=AB71,0,V71-AB71)</f>
        <v>0</v>
      </c>
      <c r="BF71" s="7">
        <f>IF(W71&gt;=AC71,0,W71-AC71)</f>
        <v>0</v>
      </c>
      <c r="BG71" s="7">
        <f t="shared" si="9"/>
        <v>0</v>
      </c>
      <c r="BH71" s="7">
        <f t="shared" si="3"/>
        <v>0</v>
      </c>
      <c r="BI71" s="7">
        <f t="shared" si="4"/>
        <v>0</v>
      </c>
      <c r="BJ71" s="7">
        <f t="shared" si="5"/>
        <v>0</v>
      </c>
      <c r="BK71" s="7">
        <f t="shared" si="6"/>
        <v>0</v>
      </c>
      <c r="BL71" s="7">
        <f t="shared" si="7"/>
        <v>0</v>
      </c>
      <c r="BM71" s="7">
        <f t="shared" si="8"/>
        <v>0</v>
      </c>
      <c r="BN71" s="7">
        <f>IF(AQ71&gt;=AT71,0,AQ71-AT71)</f>
        <v>0</v>
      </c>
      <c r="BO71" s="7">
        <f>IF(AR71&gt;=AU71,0,AR71-AU71)</f>
        <v>0</v>
      </c>
      <c r="BP71" s="7">
        <f>IF(AS71&gt;=AV71,0,AS71-AV71)</f>
        <v>0</v>
      </c>
    </row>
    <row r="72" spans="1:68" ht="39.75" customHeight="1">
      <c r="A72" s="349"/>
      <c r="B72" s="233" t="s">
        <v>65</v>
      </c>
      <c r="C72" s="233">
        <v>6321</v>
      </c>
      <c r="D72" s="133" t="s">
        <v>16</v>
      </c>
      <c r="E72" s="133" t="s">
        <v>16</v>
      </c>
      <c r="F72" s="133" t="s">
        <v>16</v>
      </c>
      <c r="G72" s="133" t="s">
        <v>16</v>
      </c>
      <c r="H72" s="133" t="s">
        <v>16</v>
      </c>
      <c r="I72" s="133" t="s">
        <v>16</v>
      </c>
      <c r="J72" s="133" t="s">
        <v>16</v>
      </c>
      <c r="K72" s="133" t="s">
        <v>16</v>
      </c>
      <c r="L72" s="133" t="s">
        <v>16</v>
      </c>
      <c r="M72" s="133" t="s">
        <v>16</v>
      </c>
      <c r="N72" s="133" t="s">
        <v>16</v>
      </c>
      <c r="O72" s="133" t="s">
        <v>16</v>
      </c>
      <c r="P72" s="133" t="s">
        <v>16</v>
      </c>
      <c r="Q72" s="133" t="s">
        <v>16</v>
      </c>
      <c r="R72" s="133" t="s">
        <v>16</v>
      </c>
      <c r="S72" s="133" t="s">
        <v>16</v>
      </c>
      <c r="T72" s="133" t="s">
        <v>16</v>
      </c>
      <c r="U72" s="133" t="s">
        <v>16</v>
      </c>
      <c r="V72" s="133" t="s">
        <v>16</v>
      </c>
      <c r="W72" s="133" t="s">
        <v>16</v>
      </c>
      <c r="X72" s="133" t="s">
        <v>16</v>
      </c>
      <c r="Y72" s="133" t="s">
        <v>16</v>
      </c>
      <c r="Z72" s="133" t="s">
        <v>16</v>
      </c>
      <c r="AA72" s="133" t="s">
        <v>16</v>
      </c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33" t="s">
        <v>16</v>
      </c>
      <c r="AO72" s="133" t="s">
        <v>16</v>
      </c>
      <c r="AP72" s="133" t="s">
        <v>16</v>
      </c>
      <c r="AQ72" s="133" t="s">
        <v>16</v>
      </c>
      <c r="AR72" s="133" t="s">
        <v>16</v>
      </c>
      <c r="AS72" s="133" t="s">
        <v>16</v>
      </c>
      <c r="AT72" s="133" t="s">
        <v>16</v>
      </c>
      <c r="AU72" s="133" t="s">
        <v>16</v>
      </c>
      <c r="AV72" s="133" t="s">
        <v>16</v>
      </c>
      <c r="AW72" s="64"/>
      <c r="AX72" s="164">
        <v>6321</v>
      </c>
      <c r="AY72" s="8" t="s">
        <v>81</v>
      </c>
      <c r="AZ72" s="8" t="s">
        <v>81</v>
      </c>
      <c r="BA72" s="8" t="s">
        <v>81</v>
      </c>
      <c r="BB72" s="8" t="s">
        <v>81</v>
      </c>
      <c r="BC72" s="8" t="s">
        <v>81</v>
      </c>
      <c r="BD72" s="8" t="s">
        <v>81</v>
      </c>
      <c r="BE72" s="8" t="s">
        <v>81</v>
      </c>
      <c r="BF72" s="8" t="s">
        <v>81</v>
      </c>
      <c r="BG72" s="8" t="s">
        <v>81</v>
      </c>
      <c r="BH72" s="7">
        <f aca="true" t="shared" si="15" ref="BH72:BH92">IF(AB72&gt;=AH72,0,AB72-AH72)</f>
        <v>0</v>
      </c>
      <c r="BI72" s="7">
        <f aca="true" t="shared" si="16" ref="BI72:BI92">IF(AC72&gt;=AI72,0,AC72-AI72)</f>
        <v>0</v>
      </c>
      <c r="BJ72" s="7">
        <f aca="true" t="shared" si="17" ref="BJ72:BJ92">IF(AD72&gt;=AJ72,0,AD72-AJ72)</f>
        <v>0</v>
      </c>
      <c r="BK72" s="7">
        <f aca="true" t="shared" si="18" ref="BK72:BK92">IF(AE72&gt;=AK72+AH72,0,AE72-(AK72+AH72))</f>
        <v>0</v>
      </c>
      <c r="BL72" s="7">
        <f aca="true" t="shared" si="19" ref="BL72:BL92">IF(AF72&gt;=AL72+AI72,0,AF72-(AL72+AI72))</f>
        <v>0</v>
      </c>
      <c r="BM72" s="7">
        <f aca="true" t="shared" si="20" ref="BM72:BM92">IF(AG72&gt;=AM72+AJ72,0,AG72-(AM72+AJ72))</f>
        <v>0</v>
      </c>
      <c r="BN72" s="8" t="s">
        <v>81</v>
      </c>
      <c r="BO72" s="8" t="s">
        <v>81</v>
      </c>
      <c r="BP72" s="8" t="s">
        <v>81</v>
      </c>
    </row>
    <row r="73" spans="1:68" ht="42.75" customHeight="1">
      <c r="A73" s="346" t="s">
        <v>418</v>
      </c>
      <c r="B73" s="233" t="s">
        <v>23</v>
      </c>
      <c r="C73" s="233">
        <v>6330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64"/>
      <c r="AX73" s="164">
        <v>6330</v>
      </c>
      <c r="AY73" s="7">
        <f>IF((D73+G73+J73)&gt;=M73,0,(D73+G73+J73)-M73)</f>
        <v>0</v>
      </c>
      <c r="AZ73" s="7">
        <f>IF((E73+H73+K73)&gt;=N73,0,(E73+H73+K73)-N73)</f>
        <v>0</v>
      </c>
      <c r="BA73" s="7">
        <f>IF(F73+(I73+L73)&gt;=O73,0,(F73+I73+L73)-O73)</f>
        <v>0</v>
      </c>
      <c r="BB73" s="7">
        <f>IF(M73&gt;=V73,0,M73-V73)</f>
        <v>0</v>
      </c>
      <c r="BC73" s="7">
        <f>IF(N73&gt;=W73,0,N73-W73)</f>
        <v>0</v>
      </c>
      <c r="BD73" s="7">
        <f>IF(O73&gt;=X73,0,O73-X73)</f>
        <v>0</v>
      </c>
      <c r="BE73" s="7">
        <f>IF(V73&gt;=AB73,0,V73-AB73)</f>
        <v>0</v>
      </c>
      <c r="BF73" s="7">
        <f>IF(W73&gt;=AC73,0,W73-AC73)</f>
        <v>0</v>
      </c>
      <c r="BG73" s="7">
        <f aca="true" t="shared" si="21" ref="BG73:BG91">IF(X73&gt;=AD73,0,X73-AD73)</f>
        <v>0</v>
      </c>
      <c r="BH73" s="7">
        <f t="shared" si="15"/>
        <v>0</v>
      </c>
      <c r="BI73" s="7">
        <f t="shared" si="16"/>
        <v>0</v>
      </c>
      <c r="BJ73" s="7">
        <f t="shared" si="17"/>
        <v>0</v>
      </c>
      <c r="BK73" s="7">
        <f t="shared" si="18"/>
        <v>0</v>
      </c>
      <c r="BL73" s="7">
        <f t="shared" si="19"/>
        <v>0</v>
      </c>
      <c r="BM73" s="7">
        <f t="shared" si="20"/>
        <v>0</v>
      </c>
      <c r="BN73" s="7">
        <f>IF(AQ73&gt;=AT73,0,AQ73-AT73)</f>
        <v>0</v>
      </c>
      <c r="BO73" s="7">
        <f>IF(AR73&gt;=AU73,0,AR73-AU73)</f>
        <v>0</v>
      </c>
      <c r="BP73" s="7">
        <f>IF(AS73&gt;=AV73,0,AS73-AV73)</f>
        <v>0</v>
      </c>
    </row>
    <row r="74" spans="1:68" ht="42.75" customHeight="1">
      <c r="A74" s="346"/>
      <c r="B74" s="233" t="s">
        <v>65</v>
      </c>
      <c r="C74" s="233">
        <v>6331</v>
      </c>
      <c r="D74" s="133" t="s">
        <v>16</v>
      </c>
      <c r="E74" s="133" t="s">
        <v>16</v>
      </c>
      <c r="F74" s="133" t="s">
        <v>16</v>
      </c>
      <c r="G74" s="133" t="s">
        <v>16</v>
      </c>
      <c r="H74" s="133" t="s">
        <v>16</v>
      </c>
      <c r="I74" s="133" t="s">
        <v>16</v>
      </c>
      <c r="J74" s="133" t="s">
        <v>16</v>
      </c>
      <c r="K74" s="133" t="s">
        <v>16</v>
      </c>
      <c r="L74" s="133" t="s">
        <v>16</v>
      </c>
      <c r="M74" s="133" t="s">
        <v>16</v>
      </c>
      <c r="N74" s="133" t="s">
        <v>16</v>
      </c>
      <c r="O74" s="133" t="s">
        <v>16</v>
      </c>
      <c r="P74" s="133" t="s">
        <v>16</v>
      </c>
      <c r="Q74" s="133" t="s">
        <v>16</v>
      </c>
      <c r="R74" s="133" t="s">
        <v>16</v>
      </c>
      <c r="S74" s="133" t="s">
        <v>16</v>
      </c>
      <c r="T74" s="133" t="s">
        <v>16</v>
      </c>
      <c r="U74" s="133" t="s">
        <v>16</v>
      </c>
      <c r="V74" s="133" t="s">
        <v>16</v>
      </c>
      <c r="W74" s="133" t="s">
        <v>16</v>
      </c>
      <c r="X74" s="133" t="s">
        <v>16</v>
      </c>
      <c r="Y74" s="133" t="s">
        <v>16</v>
      </c>
      <c r="Z74" s="133" t="s">
        <v>16</v>
      </c>
      <c r="AA74" s="133" t="s">
        <v>16</v>
      </c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33" t="s">
        <v>16</v>
      </c>
      <c r="AO74" s="133" t="s">
        <v>16</v>
      </c>
      <c r="AP74" s="133" t="s">
        <v>16</v>
      </c>
      <c r="AQ74" s="133" t="s">
        <v>16</v>
      </c>
      <c r="AR74" s="133" t="s">
        <v>16</v>
      </c>
      <c r="AS74" s="133" t="s">
        <v>16</v>
      </c>
      <c r="AT74" s="133" t="s">
        <v>16</v>
      </c>
      <c r="AU74" s="133" t="s">
        <v>16</v>
      </c>
      <c r="AV74" s="133" t="s">
        <v>16</v>
      </c>
      <c r="AW74" s="64"/>
      <c r="AX74" s="164">
        <v>6331</v>
      </c>
      <c r="AY74" s="8" t="s">
        <v>81</v>
      </c>
      <c r="AZ74" s="8" t="s">
        <v>81</v>
      </c>
      <c r="BA74" s="8" t="s">
        <v>81</v>
      </c>
      <c r="BB74" s="8" t="s">
        <v>81</v>
      </c>
      <c r="BC74" s="8" t="s">
        <v>81</v>
      </c>
      <c r="BD74" s="8" t="s">
        <v>81</v>
      </c>
      <c r="BE74" s="8" t="s">
        <v>81</v>
      </c>
      <c r="BF74" s="8" t="s">
        <v>81</v>
      </c>
      <c r="BG74" s="8" t="s">
        <v>81</v>
      </c>
      <c r="BH74" s="7">
        <f t="shared" si="15"/>
        <v>0</v>
      </c>
      <c r="BI74" s="7">
        <f t="shared" si="16"/>
        <v>0</v>
      </c>
      <c r="BJ74" s="7">
        <f t="shared" si="17"/>
        <v>0</v>
      </c>
      <c r="BK74" s="7">
        <f t="shared" si="18"/>
        <v>0</v>
      </c>
      <c r="BL74" s="7">
        <f t="shared" si="19"/>
        <v>0</v>
      </c>
      <c r="BM74" s="7">
        <f t="shared" si="20"/>
        <v>0</v>
      </c>
      <c r="BN74" s="8" t="s">
        <v>81</v>
      </c>
      <c r="BO74" s="8" t="s">
        <v>81</v>
      </c>
      <c r="BP74" s="8" t="s">
        <v>81</v>
      </c>
    </row>
    <row r="75" spans="1:68" ht="71.25" customHeight="1">
      <c r="A75" s="337" t="s">
        <v>404</v>
      </c>
      <c r="B75" s="233" t="s">
        <v>23</v>
      </c>
      <c r="C75" s="233">
        <v>6340</v>
      </c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64"/>
      <c r="AX75" s="164">
        <v>6340</v>
      </c>
      <c r="AY75" s="7">
        <f>IF((D75+G75+J75)&gt;=M75,0,(D75+G75+J75)-M75)</f>
        <v>0</v>
      </c>
      <c r="AZ75" s="7">
        <f>IF((E75+H75+K75)&gt;=N75,0,(E75+H75+K75)-N75)</f>
        <v>0</v>
      </c>
      <c r="BA75" s="7">
        <f>IF(F75+(I75+L75)&gt;=O75,0,(F75+I75+L75)-O75)</f>
        <v>0</v>
      </c>
      <c r="BB75" s="7">
        <f>IF(M75&gt;=V75,0,M75-V75)</f>
        <v>0</v>
      </c>
      <c r="BC75" s="7">
        <f>IF(N75&gt;=W75,0,N75-W75)</f>
        <v>0</v>
      </c>
      <c r="BD75" s="7">
        <f>IF(O75&gt;=X75,0,O75-X75)</f>
        <v>0</v>
      </c>
      <c r="BE75" s="7">
        <f>IF(V75&gt;=AB75,0,V75-AB75)</f>
        <v>0</v>
      </c>
      <c r="BF75" s="7">
        <f>IF(W75&gt;=AC75,0,W75-AC75)</f>
        <v>0</v>
      </c>
      <c r="BG75" s="7">
        <f t="shared" si="21"/>
        <v>0</v>
      </c>
      <c r="BH75" s="7">
        <f t="shared" si="15"/>
        <v>0</v>
      </c>
      <c r="BI75" s="7">
        <f t="shared" si="16"/>
        <v>0</v>
      </c>
      <c r="BJ75" s="7">
        <f t="shared" si="17"/>
        <v>0</v>
      </c>
      <c r="BK75" s="7">
        <f t="shared" si="18"/>
        <v>0</v>
      </c>
      <c r="BL75" s="7">
        <f t="shared" si="19"/>
        <v>0</v>
      </c>
      <c r="BM75" s="7">
        <f t="shared" si="20"/>
        <v>0</v>
      </c>
      <c r="BN75" s="7">
        <f>IF(AQ75&gt;=AT75,0,AQ75-AT75)</f>
        <v>0</v>
      </c>
      <c r="BO75" s="7">
        <f>IF(AR75&gt;=AU75,0,AR75-AU75)</f>
        <v>0</v>
      </c>
      <c r="BP75" s="7">
        <f>IF(AS75&gt;=AV75,0,AS75-AV75)</f>
        <v>0</v>
      </c>
    </row>
    <row r="76" spans="1:68" ht="46.5" customHeight="1">
      <c r="A76" s="337"/>
      <c r="B76" s="233" t="s">
        <v>65</v>
      </c>
      <c r="C76" s="233">
        <v>6341</v>
      </c>
      <c r="D76" s="133" t="s">
        <v>16</v>
      </c>
      <c r="E76" s="133" t="s">
        <v>16</v>
      </c>
      <c r="F76" s="133" t="s">
        <v>16</v>
      </c>
      <c r="G76" s="133" t="s">
        <v>16</v>
      </c>
      <c r="H76" s="133" t="s">
        <v>16</v>
      </c>
      <c r="I76" s="133" t="s">
        <v>16</v>
      </c>
      <c r="J76" s="133" t="s">
        <v>16</v>
      </c>
      <c r="K76" s="133" t="s">
        <v>16</v>
      </c>
      <c r="L76" s="133" t="s">
        <v>16</v>
      </c>
      <c r="M76" s="133" t="s">
        <v>16</v>
      </c>
      <c r="N76" s="133" t="s">
        <v>16</v>
      </c>
      <c r="O76" s="133" t="s">
        <v>16</v>
      </c>
      <c r="P76" s="133" t="s">
        <v>16</v>
      </c>
      <c r="Q76" s="133" t="s">
        <v>16</v>
      </c>
      <c r="R76" s="133" t="s">
        <v>16</v>
      </c>
      <c r="S76" s="133" t="s">
        <v>16</v>
      </c>
      <c r="T76" s="133" t="s">
        <v>16</v>
      </c>
      <c r="U76" s="133" t="s">
        <v>16</v>
      </c>
      <c r="V76" s="133" t="s">
        <v>16</v>
      </c>
      <c r="W76" s="133" t="s">
        <v>16</v>
      </c>
      <c r="X76" s="133" t="s">
        <v>16</v>
      </c>
      <c r="Y76" s="133" t="s">
        <v>16</v>
      </c>
      <c r="Z76" s="133" t="s">
        <v>16</v>
      </c>
      <c r="AA76" s="133" t="s">
        <v>16</v>
      </c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33" t="s">
        <v>16</v>
      </c>
      <c r="AO76" s="133" t="s">
        <v>16</v>
      </c>
      <c r="AP76" s="133" t="s">
        <v>16</v>
      </c>
      <c r="AQ76" s="133" t="s">
        <v>16</v>
      </c>
      <c r="AR76" s="133" t="s">
        <v>16</v>
      </c>
      <c r="AS76" s="133" t="s">
        <v>16</v>
      </c>
      <c r="AT76" s="133" t="s">
        <v>16</v>
      </c>
      <c r="AU76" s="133" t="s">
        <v>16</v>
      </c>
      <c r="AV76" s="133" t="s">
        <v>16</v>
      </c>
      <c r="AW76" s="64"/>
      <c r="AX76" s="164">
        <v>6341</v>
      </c>
      <c r="AY76" s="8" t="s">
        <v>81</v>
      </c>
      <c r="AZ76" s="8" t="s">
        <v>81</v>
      </c>
      <c r="BA76" s="8" t="s">
        <v>81</v>
      </c>
      <c r="BB76" s="8" t="s">
        <v>81</v>
      </c>
      <c r="BC76" s="8" t="s">
        <v>81</v>
      </c>
      <c r="BD76" s="8" t="s">
        <v>81</v>
      </c>
      <c r="BE76" s="8" t="s">
        <v>81</v>
      </c>
      <c r="BF76" s="8" t="s">
        <v>81</v>
      </c>
      <c r="BG76" s="8" t="s">
        <v>81</v>
      </c>
      <c r="BH76" s="7">
        <f t="shared" si="15"/>
        <v>0</v>
      </c>
      <c r="BI76" s="7">
        <f t="shared" si="16"/>
        <v>0</v>
      </c>
      <c r="BJ76" s="7">
        <f t="shared" si="17"/>
        <v>0</v>
      </c>
      <c r="BK76" s="7">
        <f t="shared" si="18"/>
        <v>0</v>
      </c>
      <c r="BL76" s="7">
        <f t="shared" si="19"/>
        <v>0</v>
      </c>
      <c r="BM76" s="7">
        <f t="shared" si="20"/>
        <v>0</v>
      </c>
      <c r="BN76" s="8" t="s">
        <v>81</v>
      </c>
      <c r="BO76" s="8" t="s">
        <v>81</v>
      </c>
      <c r="BP76" s="8" t="s">
        <v>81</v>
      </c>
    </row>
    <row r="77" spans="1:68" ht="28.5" customHeight="1">
      <c r="A77" s="337" t="s">
        <v>405</v>
      </c>
      <c r="B77" s="233" t="s">
        <v>23</v>
      </c>
      <c r="C77" s="233">
        <v>6350</v>
      </c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64"/>
      <c r="AX77" s="164">
        <v>6350</v>
      </c>
      <c r="AY77" s="7">
        <f>IF((D77+G77+J77)&gt;=M77,0,(D77+G77+J77)-M77)</f>
        <v>0</v>
      </c>
      <c r="AZ77" s="7">
        <f>IF((E77+H77+K77)&gt;=N77,0,(E77+H77+K77)-N77)</f>
        <v>0</v>
      </c>
      <c r="BA77" s="7">
        <f>IF(F77+(I77+L77)&gt;=O77,0,(F77+I77+L77)-O77)</f>
        <v>0</v>
      </c>
      <c r="BB77" s="7">
        <f>IF(M77&gt;=V77,0,M77-V77)</f>
        <v>0</v>
      </c>
      <c r="BC77" s="7">
        <f>IF(N77&gt;=W77,0,N77-W77)</f>
        <v>0</v>
      </c>
      <c r="BD77" s="7">
        <f>IF(O77&gt;=X77,0,O77-X77)</f>
        <v>0</v>
      </c>
      <c r="BE77" s="7">
        <f>IF(V77&gt;=AB77,0,V77-AB77)</f>
        <v>0</v>
      </c>
      <c r="BF77" s="7">
        <f>IF(W77&gt;=AC77,0,W77-AC77)</f>
        <v>0</v>
      </c>
      <c r="BG77" s="7">
        <f t="shared" si="21"/>
        <v>0</v>
      </c>
      <c r="BH77" s="7">
        <f t="shared" si="15"/>
        <v>0</v>
      </c>
      <c r="BI77" s="7">
        <f t="shared" si="16"/>
        <v>0</v>
      </c>
      <c r="BJ77" s="7">
        <f t="shared" si="17"/>
        <v>0</v>
      </c>
      <c r="BK77" s="7">
        <f t="shared" si="18"/>
        <v>0</v>
      </c>
      <c r="BL77" s="7">
        <f t="shared" si="19"/>
        <v>0</v>
      </c>
      <c r="BM77" s="7">
        <f t="shared" si="20"/>
        <v>0</v>
      </c>
      <c r="BN77" s="7">
        <f>IF(AQ77&gt;=AT77,0,AQ77-AT77)</f>
        <v>0</v>
      </c>
      <c r="BO77" s="7">
        <f>IF(AR77&gt;=AU77,0,AR77-AU77)</f>
        <v>0</v>
      </c>
      <c r="BP77" s="7">
        <f>IF(AS77&gt;=AV77,0,AS77-AV77)</f>
        <v>0</v>
      </c>
    </row>
    <row r="78" spans="1:68" ht="40.5" customHeight="1">
      <c r="A78" s="337"/>
      <c r="B78" s="233" t="s">
        <v>65</v>
      </c>
      <c r="C78" s="233">
        <v>6351</v>
      </c>
      <c r="D78" s="133" t="s">
        <v>16</v>
      </c>
      <c r="E78" s="133" t="s">
        <v>16</v>
      </c>
      <c r="F78" s="133" t="s">
        <v>16</v>
      </c>
      <c r="G78" s="133" t="s">
        <v>16</v>
      </c>
      <c r="H78" s="133" t="s">
        <v>16</v>
      </c>
      <c r="I78" s="133" t="s">
        <v>16</v>
      </c>
      <c r="J78" s="133" t="s">
        <v>16</v>
      </c>
      <c r="K78" s="133" t="s">
        <v>16</v>
      </c>
      <c r="L78" s="133" t="s">
        <v>16</v>
      </c>
      <c r="M78" s="133" t="s">
        <v>16</v>
      </c>
      <c r="N78" s="133" t="s">
        <v>16</v>
      </c>
      <c r="O78" s="133" t="s">
        <v>16</v>
      </c>
      <c r="P78" s="133" t="s">
        <v>16</v>
      </c>
      <c r="Q78" s="133" t="s">
        <v>16</v>
      </c>
      <c r="R78" s="133" t="s">
        <v>16</v>
      </c>
      <c r="S78" s="133" t="s">
        <v>16</v>
      </c>
      <c r="T78" s="133" t="s">
        <v>16</v>
      </c>
      <c r="U78" s="133" t="s">
        <v>16</v>
      </c>
      <c r="V78" s="133" t="s">
        <v>16</v>
      </c>
      <c r="W78" s="133" t="s">
        <v>16</v>
      </c>
      <c r="X78" s="133" t="s">
        <v>16</v>
      </c>
      <c r="Y78" s="133" t="s">
        <v>16</v>
      </c>
      <c r="Z78" s="133" t="s">
        <v>16</v>
      </c>
      <c r="AA78" s="133" t="s">
        <v>16</v>
      </c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33" t="s">
        <v>16</v>
      </c>
      <c r="AO78" s="133" t="s">
        <v>16</v>
      </c>
      <c r="AP78" s="133" t="s">
        <v>16</v>
      </c>
      <c r="AQ78" s="133" t="s">
        <v>16</v>
      </c>
      <c r="AR78" s="133" t="s">
        <v>16</v>
      </c>
      <c r="AS78" s="133" t="s">
        <v>16</v>
      </c>
      <c r="AT78" s="133" t="s">
        <v>16</v>
      </c>
      <c r="AU78" s="133" t="s">
        <v>16</v>
      </c>
      <c r="AV78" s="133" t="s">
        <v>16</v>
      </c>
      <c r="AW78" s="64"/>
      <c r="AX78" s="164">
        <v>6351</v>
      </c>
      <c r="AY78" s="8" t="s">
        <v>81</v>
      </c>
      <c r="AZ78" s="8" t="s">
        <v>81</v>
      </c>
      <c r="BA78" s="8" t="s">
        <v>81</v>
      </c>
      <c r="BB78" s="8" t="s">
        <v>81</v>
      </c>
      <c r="BC78" s="8" t="s">
        <v>81</v>
      </c>
      <c r="BD78" s="8" t="s">
        <v>81</v>
      </c>
      <c r="BE78" s="8" t="s">
        <v>81</v>
      </c>
      <c r="BF78" s="8" t="s">
        <v>81</v>
      </c>
      <c r="BG78" s="8" t="s">
        <v>81</v>
      </c>
      <c r="BH78" s="7">
        <f t="shared" si="15"/>
        <v>0</v>
      </c>
      <c r="BI78" s="7">
        <f t="shared" si="16"/>
        <v>0</v>
      </c>
      <c r="BJ78" s="7">
        <f t="shared" si="17"/>
        <v>0</v>
      </c>
      <c r="BK78" s="7">
        <f t="shared" si="18"/>
        <v>0</v>
      </c>
      <c r="BL78" s="7">
        <f t="shared" si="19"/>
        <v>0</v>
      </c>
      <c r="BM78" s="7">
        <f t="shared" si="20"/>
        <v>0</v>
      </c>
      <c r="BN78" s="8" t="s">
        <v>81</v>
      </c>
      <c r="BO78" s="8" t="s">
        <v>81</v>
      </c>
      <c r="BP78" s="8" t="s">
        <v>81</v>
      </c>
    </row>
    <row r="79" spans="1:68" ht="61.5" customHeight="1">
      <c r="A79" s="337" t="s">
        <v>406</v>
      </c>
      <c r="B79" s="233" t="s">
        <v>23</v>
      </c>
      <c r="C79" s="233">
        <v>6360</v>
      </c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64"/>
      <c r="AX79" s="164">
        <v>6360</v>
      </c>
      <c r="AY79" s="7">
        <f>IF((D79+G79+J79)&gt;=M79,0,(D79+G79+J79)-M79)</f>
        <v>0</v>
      </c>
      <c r="AZ79" s="7">
        <f>IF((E79+H79+K79)&gt;=N79,0,(E79+H79+K79)-N79)</f>
        <v>0</v>
      </c>
      <c r="BA79" s="7">
        <f>IF(F79+(I79+L79)&gt;=O79,0,(F79+I79+L79)-O79)</f>
        <v>0</v>
      </c>
      <c r="BB79" s="7">
        <f>IF(M79&gt;=V79,0,M79-V79)</f>
        <v>0</v>
      </c>
      <c r="BC79" s="7">
        <f>IF(N79&gt;=W79,0,N79-W79)</f>
        <v>0</v>
      </c>
      <c r="BD79" s="7">
        <f>IF(O79&gt;=X79,0,O79-X79)</f>
        <v>0</v>
      </c>
      <c r="BE79" s="7">
        <f>IF(V79&gt;=AB79,0,V79-AB79)</f>
        <v>0</v>
      </c>
      <c r="BF79" s="7">
        <f>IF(W79&gt;=AC79,0,W79-AC79)</f>
        <v>0</v>
      </c>
      <c r="BG79" s="7">
        <f t="shared" si="21"/>
        <v>0</v>
      </c>
      <c r="BH79" s="7">
        <f t="shared" si="15"/>
        <v>0</v>
      </c>
      <c r="BI79" s="7">
        <f t="shared" si="16"/>
        <v>0</v>
      </c>
      <c r="BJ79" s="7">
        <f t="shared" si="17"/>
        <v>0</v>
      </c>
      <c r="BK79" s="7">
        <f t="shared" si="18"/>
        <v>0</v>
      </c>
      <c r="BL79" s="7">
        <f t="shared" si="19"/>
        <v>0</v>
      </c>
      <c r="BM79" s="7">
        <f t="shared" si="20"/>
        <v>0</v>
      </c>
      <c r="BN79" s="7">
        <f>IF(AQ79&gt;=AT79,0,AQ79-AT79)</f>
        <v>0</v>
      </c>
      <c r="BO79" s="7">
        <f>IF(AR79&gt;=AU79,0,AR79-AU79)</f>
        <v>0</v>
      </c>
      <c r="BP79" s="7">
        <f>IF(AS79&gt;=AV79,0,AS79-AV79)</f>
        <v>0</v>
      </c>
    </row>
    <row r="80" spans="1:68" ht="111.75" customHeight="1">
      <c r="A80" s="337"/>
      <c r="B80" s="233" t="s">
        <v>65</v>
      </c>
      <c r="C80" s="233">
        <v>6361</v>
      </c>
      <c r="D80" s="133" t="s">
        <v>16</v>
      </c>
      <c r="E80" s="133" t="s">
        <v>16</v>
      </c>
      <c r="F80" s="133" t="s">
        <v>16</v>
      </c>
      <c r="G80" s="133" t="s">
        <v>16</v>
      </c>
      <c r="H80" s="133" t="s">
        <v>16</v>
      </c>
      <c r="I80" s="133" t="s">
        <v>16</v>
      </c>
      <c r="J80" s="133" t="s">
        <v>16</v>
      </c>
      <c r="K80" s="133" t="s">
        <v>16</v>
      </c>
      <c r="L80" s="133" t="s">
        <v>16</v>
      </c>
      <c r="M80" s="133" t="s">
        <v>16</v>
      </c>
      <c r="N80" s="133" t="s">
        <v>16</v>
      </c>
      <c r="O80" s="133" t="s">
        <v>16</v>
      </c>
      <c r="P80" s="133" t="s">
        <v>16</v>
      </c>
      <c r="Q80" s="133" t="s">
        <v>16</v>
      </c>
      <c r="R80" s="133" t="s">
        <v>16</v>
      </c>
      <c r="S80" s="133" t="s">
        <v>16</v>
      </c>
      <c r="T80" s="133" t="s">
        <v>16</v>
      </c>
      <c r="U80" s="133" t="s">
        <v>16</v>
      </c>
      <c r="V80" s="133" t="s">
        <v>16</v>
      </c>
      <c r="W80" s="133" t="s">
        <v>16</v>
      </c>
      <c r="X80" s="133" t="s">
        <v>16</v>
      </c>
      <c r="Y80" s="133" t="s">
        <v>16</v>
      </c>
      <c r="Z80" s="133" t="s">
        <v>16</v>
      </c>
      <c r="AA80" s="133" t="s">
        <v>16</v>
      </c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33" t="s">
        <v>16</v>
      </c>
      <c r="AO80" s="133" t="s">
        <v>16</v>
      </c>
      <c r="AP80" s="133" t="s">
        <v>16</v>
      </c>
      <c r="AQ80" s="133" t="s">
        <v>16</v>
      </c>
      <c r="AR80" s="133" t="s">
        <v>16</v>
      </c>
      <c r="AS80" s="133" t="s">
        <v>16</v>
      </c>
      <c r="AT80" s="133" t="s">
        <v>16</v>
      </c>
      <c r="AU80" s="133" t="s">
        <v>16</v>
      </c>
      <c r="AV80" s="133" t="s">
        <v>16</v>
      </c>
      <c r="AW80" s="64"/>
      <c r="AX80" s="164">
        <v>6361</v>
      </c>
      <c r="AY80" s="8" t="s">
        <v>81</v>
      </c>
      <c r="AZ80" s="8" t="s">
        <v>81</v>
      </c>
      <c r="BA80" s="8" t="s">
        <v>81</v>
      </c>
      <c r="BB80" s="8" t="s">
        <v>81</v>
      </c>
      <c r="BC80" s="8" t="s">
        <v>81</v>
      </c>
      <c r="BD80" s="8" t="s">
        <v>81</v>
      </c>
      <c r="BE80" s="8" t="s">
        <v>81</v>
      </c>
      <c r="BF80" s="8" t="s">
        <v>81</v>
      </c>
      <c r="BG80" s="8" t="s">
        <v>81</v>
      </c>
      <c r="BH80" s="7">
        <f t="shared" si="15"/>
        <v>0</v>
      </c>
      <c r="BI80" s="7">
        <f t="shared" si="16"/>
        <v>0</v>
      </c>
      <c r="BJ80" s="7">
        <f t="shared" si="17"/>
        <v>0</v>
      </c>
      <c r="BK80" s="7">
        <f t="shared" si="18"/>
        <v>0</v>
      </c>
      <c r="BL80" s="7">
        <f t="shared" si="19"/>
        <v>0</v>
      </c>
      <c r="BM80" s="7">
        <f t="shared" si="20"/>
        <v>0</v>
      </c>
      <c r="BN80" s="8" t="s">
        <v>81</v>
      </c>
      <c r="BO80" s="8" t="s">
        <v>81</v>
      </c>
      <c r="BP80" s="8" t="s">
        <v>81</v>
      </c>
    </row>
    <row r="81" spans="1:68" ht="38.25" customHeight="1">
      <c r="A81" s="347" t="s">
        <v>407</v>
      </c>
      <c r="B81" s="233" t="s">
        <v>23</v>
      </c>
      <c r="C81" s="233">
        <v>6370</v>
      </c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64"/>
      <c r="AX81" s="164">
        <v>6370</v>
      </c>
      <c r="AY81" s="7">
        <f>IF((D81+G81+J81)&gt;=M81,0,(D81+G81+J81)-M81)</f>
        <v>0</v>
      </c>
      <c r="AZ81" s="7">
        <f>IF((E81+H81+K81)&gt;=N81,0,(E81+H81+K81)-N81)</f>
        <v>0</v>
      </c>
      <c r="BA81" s="7">
        <f>IF(F81+(I81+L81)&gt;=O81,0,(F81+I81+L81)-O81)</f>
        <v>0</v>
      </c>
      <c r="BB81" s="7">
        <f>IF(M81&gt;=V81,0,M81-V81)</f>
        <v>0</v>
      </c>
      <c r="BC81" s="7">
        <f>IF(N81&gt;=W81,0,N81-W81)</f>
        <v>0</v>
      </c>
      <c r="BD81" s="7">
        <f>IF(O81&gt;=X81,0,O81-X81)</f>
        <v>0</v>
      </c>
      <c r="BE81" s="7">
        <f>IF(V81&gt;=AB81,0,V81-AB81)</f>
        <v>0</v>
      </c>
      <c r="BF81" s="7">
        <f>IF(W81&gt;=AC81,0,W81-AC81)</f>
        <v>0</v>
      </c>
      <c r="BG81" s="7">
        <f t="shared" si="21"/>
        <v>0</v>
      </c>
      <c r="BH81" s="7">
        <f t="shared" si="15"/>
        <v>0</v>
      </c>
      <c r="BI81" s="7">
        <f t="shared" si="16"/>
        <v>0</v>
      </c>
      <c r="BJ81" s="7">
        <f t="shared" si="17"/>
        <v>0</v>
      </c>
      <c r="BK81" s="7">
        <f t="shared" si="18"/>
        <v>0</v>
      </c>
      <c r="BL81" s="7">
        <f t="shared" si="19"/>
        <v>0</v>
      </c>
      <c r="BM81" s="7">
        <f t="shared" si="20"/>
        <v>0</v>
      </c>
      <c r="BN81" s="7">
        <f>IF(AQ81&gt;=AT81,0,AQ81-AT81)</f>
        <v>0</v>
      </c>
      <c r="BO81" s="7">
        <f>IF(AR81&gt;=AU81,0,AR81-AU81)</f>
        <v>0</v>
      </c>
      <c r="BP81" s="7">
        <f>IF(AS81&gt;=AV81,0,AS81-AV81)</f>
        <v>0</v>
      </c>
    </row>
    <row r="82" spans="1:68" ht="65.25" customHeight="1">
      <c r="A82" s="347"/>
      <c r="B82" s="233" t="s">
        <v>65</v>
      </c>
      <c r="C82" s="233">
        <v>6371</v>
      </c>
      <c r="D82" s="133" t="s">
        <v>16</v>
      </c>
      <c r="E82" s="133" t="s">
        <v>16</v>
      </c>
      <c r="F82" s="133" t="s">
        <v>16</v>
      </c>
      <c r="G82" s="133" t="s">
        <v>16</v>
      </c>
      <c r="H82" s="133" t="s">
        <v>16</v>
      </c>
      <c r="I82" s="133" t="s">
        <v>16</v>
      </c>
      <c r="J82" s="133" t="s">
        <v>16</v>
      </c>
      <c r="K82" s="133" t="s">
        <v>16</v>
      </c>
      <c r="L82" s="133" t="s">
        <v>16</v>
      </c>
      <c r="M82" s="133" t="s">
        <v>16</v>
      </c>
      <c r="N82" s="133" t="s">
        <v>16</v>
      </c>
      <c r="O82" s="133" t="s">
        <v>16</v>
      </c>
      <c r="P82" s="133" t="s">
        <v>16</v>
      </c>
      <c r="Q82" s="133" t="s">
        <v>16</v>
      </c>
      <c r="R82" s="133" t="s">
        <v>16</v>
      </c>
      <c r="S82" s="133" t="s">
        <v>16</v>
      </c>
      <c r="T82" s="133" t="s">
        <v>16</v>
      </c>
      <c r="U82" s="133" t="s">
        <v>16</v>
      </c>
      <c r="V82" s="133" t="s">
        <v>16</v>
      </c>
      <c r="W82" s="133" t="s">
        <v>16</v>
      </c>
      <c r="X82" s="133" t="s">
        <v>16</v>
      </c>
      <c r="Y82" s="133" t="s">
        <v>16</v>
      </c>
      <c r="Z82" s="133" t="s">
        <v>16</v>
      </c>
      <c r="AA82" s="133" t="s">
        <v>16</v>
      </c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33" t="s">
        <v>16</v>
      </c>
      <c r="AO82" s="133" t="s">
        <v>16</v>
      </c>
      <c r="AP82" s="133" t="s">
        <v>16</v>
      </c>
      <c r="AQ82" s="133" t="s">
        <v>16</v>
      </c>
      <c r="AR82" s="133" t="s">
        <v>16</v>
      </c>
      <c r="AS82" s="133" t="s">
        <v>16</v>
      </c>
      <c r="AT82" s="133" t="s">
        <v>16</v>
      </c>
      <c r="AU82" s="133" t="s">
        <v>16</v>
      </c>
      <c r="AV82" s="133" t="s">
        <v>16</v>
      </c>
      <c r="AW82" s="64"/>
      <c r="AX82" s="164">
        <v>6371</v>
      </c>
      <c r="AY82" s="8" t="s">
        <v>81</v>
      </c>
      <c r="AZ82" s="8" t="s">
        <v>81</v>
      </c>
      <c r="BA82" s="8" t="s">
        <v>81</v>
      </c>
      <c r="BB82" s="8" t="s">
        <v>81</v>
      </c>
      <c r="BC82" s="8" t="s">
        <v>81</v>
      </c>
      <c r="BD82" s="8" t="s">
        <v>81</v>
      </c>
      <c r="BE82" s="8" t="s">
        <v>81</v>
      </c>
      <c r="BF82" s="8" t="s">
        <v>81</v>
      </c>
      <c r="BG82" s="8" t="s">
        <v>81</v>
      </c>
      <c r="BH82" s="7">
        <f t="shared" si="15"/>
        <v>0</v>
      </c>
      <c r="BI82" s="7">
        <f t="shared" si="16"/>
        <v>0</v>
      </c>
      <c r="BJ82" s="7">
        <f t="shared" si="17"/>
        <v>0</v>
      </c>
      <c r="BK82" s="7">
        <f t="shared" si="18"/>
        <v>0</v>
      </c>
      <c r="BL82" s="7">
        <f t="shared" si="19"/>
        <v>0</v>
      </c>
      <c r="BM82" s="7">
        <f t="shared" si="20"/>
        <v>0</v>
      </c>
      <c r="BN82" s="8" t="s">
        <v>81</v>
      </c>
      <c r="BO82" s="8" t="s">
        <v>81</v>
      </c>
      <c r="BP82" s="8" t="s">
        <v>81</v>
      </c>
    </row>
    <row r="83" spans="1:68" ht="36" customHeight="1">
      <c r="A83" s="347" t="s">
        <v>408</v>
      </c>
      <c r="B83" s="233" t="s">
        <v>23</v>
      </c>
      <c r="C83" s="233">
        <v>6380</v>
      </c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64"/>
      <c r="AX83" s="164">
        <v>6380</v>
      </c>
      <c r="AY83" s="7">
        <f>IF((D83+G83+J83)&gt;=M83,0,(D83+G83+J83)-M83)</f>
        <v>0</v>
      </c>
      <c r="AZ83" s="7">
        <f>IF((E83+H83+K83)&gt;=N83,0,(E83+H83+K83)-N83)</f>
        <v>0</v>
      </c>
      <c r="BA83" s="7">
        <f>IF(F83+(I83+L83)&gt;=O83,0,(F83+I83+L83)-O83)</f>
        <v>0</v>
      </c>
      <c r="BB83" s="7">
        <f>IF(M83&gt;=V83,0,M83-V83)</f>
        <v>0</v>
      </c>
      <c r="BC83" s="7">
        <f>IF(N83&gt;=W83,0,N83-W83)</f>
        <v>0</v>
      </c>
      <c r="BD83" s="7">
        <f>IF(O83&gt;=X83,0,O83-X83)</f>
        <v>0</v>
      </c>
      <c r="BE83" s="7">
        <f>IF(V83&gt;=AB83,0,V83-AB83)</f>
        <v>0</v>
      </c>
      <c r="BF83" s="7">
        <f>IF(W83&gt;=AC83,0,W83-AC83)</f>
        <v>0</v>
      </c>
      <c r="BG83" s="7">
        <f t="shared" si="21"/>
        <v>0</v>
      </c>
      <c r="BH83" s="7">
        <f t="shared" si="15"/>
        <v>0</v>
      </c>
      <c r="BI83" s="7">
        <f t="shared" si="16"/>
        <v>0</v>
      </c>
      <c r="BJ83" s="7">
        <f t="shared" si="17"/>
        <v>0</v>
      </c>
      <c r="BK83" s="7">
        <f t="shared" si="18"/>
        <v>0</v>
      </c>
      <c r="BL83" s="7">
        <f t="shared" si="19"/>
        <v>0</v>
      </c>
      <c r="BM83" s="7">
        <f t="shared" si="20"/>
        <v>0</v>
      </c>
      <c r="BN83" s="7">
        <f>IF(AQ83&gt;=AT83,0,AQ83-AT83)</f>
        <v>0</v>
      </c>
      <c r="BO83" s="7">
        <f>IF(AR83&gt;=AU83,0,AR83-AU83)</f>
        <v>0</v>
      </c>
      <c r="BP83" s="7">
        <f>IF(AS83&gt;=AV83,0,AS83-AV83)</f>
        <v>0</v>
      </c>
    </row>
    <row r="84" spans="1:68" ht="45.75" customHeight="1">
      <c r="A84" s="347"/>
      <c r="B84" s="233" t="s">
        <v>65</v>
      </c>
      <c r="C84" s="233">
        <v>6381</v>
      </c>
      <c r="D84" s="133" t="s">
        <v>16</v>
      </c>
      <c r="E84" s="133" t="s">
        <v>16</v>
      </c>
      <c r="F84" s="133" t="s">
        <v>16</v>
      </c>
      <c r="G84" s="133" t="s">
        <v>16</v>
      </c>
      <c r="H84" s="133" t="s">
        <v>16</v>
      </c>
      <c r="I84" s="133" t="s">
        <v>16</v>
      </c>
      <c r="J84" s="133" t="s">
        <v>16</v>
      </c>
      <c r="K84" s="133" t="s">
        <v>16</v>
      </c>
      <c r="L84" s="133" t="s">
        <v>16</v>
      </c>
      <c r="M84" s="133" t="s">
        <v>16</v>
      </c>
      <c r="N84" s="133" t="s">
        <v>16</v>
      </c>
      <c r="O84" s="133" t="s">
        <v>16</v>
      </c>
      <c r="P84" s="133" t="s">
        <v>16</v>
      </c>
      <c r="Q84" s="133" t="s">
        <v>16</v>
      </c>
      <c r="R84" s="133" t="s">
        <v>16</v>
      </c>
      <c r="S84" s="133" t="s">
        <v>16</v>
      </c>
      <c r="T84" s="133" t="s">
        <v>16</v>
      </c>
      <c r="U84" s="133" t="s">
        <v>16</v>
      </c>
      <c r="V84" s="133" t="s">
        <v>16</v>
      </c>
      <c r="W84" s="133" t="s">
        <v>16</v>
      </c>
      <c r="X84" s="133" t="s">
        <v>16</v>
      </c>
      <c r="Y84" s="133" t="s">
        <v>16</v>
      </c>
      <c r="Z84" s="133" t="s">
        <v>16</v>
      </c>
      <c r="AA84" s="133" t="s">
        <v>16</v>
      </c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33" t="s">
        <v>16</v>
      </c>
      <c r="AO84" s="133" t="s">
        <v>16</v>
      </c>
      <c r="AP84" s="133" t="s">
        <v>16</v>
      </c>
      <c r="AQ84" s="133" t="s">
        <v>16</v>
      </c>
      <c r="AR84" s="133" t="s">
        <v>16</v>
      </c>
      <c r="AS84" s="133" t="s">
        <v>16</v>
      </c>
      <c r="AT84" s="133" t="s">
        <v>16</v>
      </c>
      <c r="AU84" s="133" t="s">
        <v>16</v>
      </c>
      <c r="AV84" s="133" t="s">
        <v>16</v>
      </c>
      <c r="AW84" s="64"/>
      <c r="AX84" s="164">
        <v>6381</v>
      </c>
      <c r="AY84" s="8" t="s">
        <v>81</v>
      </c>
      <c r="AZ84" s="8" t="s">
        <v>81</v>
      </c>
      <c r="BA84" s="8" t="s">
        <v>81</v>
      </c>
      <c r="BB84" s="8" t="s">
        <v>81</v>
      </c>
      <c r="BC84" s="8" t="s">
        <v>81</v>
      </c>
      <c r="BD84" s="8" t="s">
        <v>81</v>
      </c>
      <c r="BE84" s="8" t="s">
        <v>81</v>
      </c>
      <c r="BF84" s="8" t="s">
        <v>81</v>
      </c>
      <c r="BG84" s="8" t="s">
        <v>81</v>
      </c>
      <c r="BH84" s="7">
        <f t="shared" si="15"/>
        <v>0</v>
      </c>
      <c r="BI84" s="7">
        <f t="shared" si="16"/>
        <v>0</v>
      </c>
      <c r="BJ84" s="7">
        <f t="shared" si="17"/>
        <v>0</v>
      </c>
      <c r="BK84" s="7">
        <f t="shared" si="18"/>
        <v>0</v>
      </c>
      <c r="BL84" s="7">
        <f t="shared" si="19"/>
        <v>0</v>
      </c>
      <c r="BM84" s="7">
        <f t="shared" si="20"/>
        <v>0</v>
      </c>
      <c r="BN84" s="8" t="s">
        <v>81</v>
      </c>
      <c r="BO84" s="8" t="s">
        <v>81</v>
      </c>
      <c r="BP84" s="8" t="s">
        <v>81</v>
      </c>
    </row>
    <row r="85" spans="1:68" ht="20.25" customHeight="1">
      <c r="A85" s="337" t="s">
        <v>409</v>
      </c>
      <c r="B85" s="233" t="s">
        <v>23</v>
      </c>
      <c r="C85" s="233">
        <v>6390</v>
      </c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64"/>
      <c r="AX85" s="164">
        <v>6390</v>
      </c>
      <c r="AY85" s="7">
        <f>IF((D85+G85+J85)&gt;=M85,0,(D85+G85+J85)-M85)</f>
        <v>0</v>
      </c>
      <c r="AZ85" s="7">
        <f>IF((E85+H85+K85)&gt;=N85,0,(E85+H85+K85)-N85)</f>
        <v>0</v>
      </c>
      <c r="BA85" s="7">
        <f>IF(F85+(I85+L85)&gt;=O85,0,(F85+I85+L85)-O85)</f>
        <v>0</v>
      </c>
      <c r="BB85" s="7">
        <f>IF(M85&gt;=V85,0,M85-V85)</f>
        <v>0</v>
      </c>
      <c r="BC85" s="7">
        <f>IF(N85&gt;=W85,0,N85-W85)</f>
        <v>0</v>
      </c>
      <c r="BD85" s="7">
        <f>IF(O85&gt;=X85,0,O85-X85)</f>
        <v>0</v>
      </c>
      <c r="BE85" s="7">
        <f>IF(V85&gt;=AB85,0,V85-AB85)</f>
        <v>0</v>
      </c>
      <c r="BF85" s="7">
        <f>IF(W85&gt;=AC85,0,W85-AC85)</f>
        <v>0</v>
      </c>
      <c r="BG85" s="7">
        <f t="shared" si="21"/>
        <v>0</v>
      </c>
      <c r="BH85" s="7">
        <f t="shared" si="15"/>
        <v>0</v>
      </c>
      <c r="BI85" s="7">
        <f t="shared" si="16"/>
        <v>0</v>
      </c>
      <c r="BJ85" s="7">
        <f t="shared" si="17"/>
        <v>0</v>
      </c>
      <c r="BK85" s="7">
        <f t="shared" si="18"/>
        <v>0</v>
      </c>
      <c r="BL85" s="7">
        <f t="shared" si="19"/>
        <v>0</v>
      </c>
      <c r="BM85" s="7">
        <f t="shared" si="20"/>
        <v>0</v>
      </c>
      <c r="BN85" s="7">
        <f>IF(AQ85&gt;=AT85,0,AQ85-AT85)</f>
        <v>0</v>
      </c>
      <c r="BO85" s="7">
        <f>IF(AR85&gt;=AU85,0,AR85-AU85)</f>
        <v>0</v>
      </c>
      <c r="BP85" s="7">
        <f>IF(AS85&gt;=AV85,0,AS85-AV85)</f>
        <v>0</v>
      </c>
    </row>
    <row r="86" spans="1:68" ht="31.5" customHeight="1">
      <c r="A86" s="348"/>
      <c r="B86" s="233" t="s">
        <v>65</v>
      </c>
      <c r="C86" s="233">
        <v>6391</v>
      </c>
      <c r="D86" s="133" t="s">
        <v>16</v>
      </c>
      <c r="E86" s="133" t="s">
        <v>16</v>
      </c>
      <c r="F86" s="133" t="s">
        <v>16</v>
      </c>
      <c r="G86" s="133" t="s">
        <v>16</v>
      </c>
      <c r="H86" s="133" t="s">
        <v>16</v>
      </c>
      <c r="I86" s="133" t="s">
        <v>16</v>
      </c>
      <c r="J86" s="133" t="s">
        <v>16</v>
      </c>
      <c r="K86" s="133" t="s">
        <v>16</v>
      </c>
      <c r="L86" s="133" t="s">
        <v>16</v>
      </c>
      <c r="M86" s="133" t="s">
        <v>16</v>
      </c>
      <c r="N86" s="133" t="s">
        <v>16</v>
      </c>
      <c r="O86" s="133" t="s">
        <v>16</v>
      </c>
      <c r="P86" s="133" t="s">
        <v>16</v>
      </c>
      <c r="Q86" s="133" t="s">
        <v>16</v>
      </c>
      <c r="R86" s="133" t="s">
        <v>16</v>
      </c>
      <c r="S86" s="133" t="s">
        <v>16</v>
      </c>
      <c r="T86" s="133" t="s">
        <v>16</v>
      </c>
      <c r="U86" s="133" t="s">
        <v>16</v>
      </c>
      <c r="V86" s="133" t="s">
        <v>16</v>
      </c>
      <c r="W86" s="133" t="s">
        <v>16</v>
      </c>
      <c r="X86" s="133" t="s">
        <v>16</v>
      </c>
      <c r="Y86" s="133" t="s">
        <v>16</v>
      </c>
      <c r="Z86" s="133" t="s">
        <v>16</v>
      </c>
      <c r="AA86" s="133" t="s">
        <v>16</v>
      </c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33" t="s">
        <v>16</v>
      </c>
      <c r="AO86" s="133" t="s">
        <v>16</v>
      </c>
      <c r="AP86" s="133" t="s">
        <v>16</v>
      </c>
      <c r="AQ86" s="133" t="s">
        <v>16</v>
      </c>
      <c r="AR86" s="133" t="s">
        <v>16</v>
      </c>
      <c r="AS86" s="133" t="s">
        <v>16</v>
      </c>
      <c r="AT86" s="133" t="s">
        <v>16</v>
      </c>
      <c r="AU86" s="133" t="s">
        <v>16</v>
      </c>
      <c r="AV86" s="133" t="s">
        <v>16</v>
      </c>
      <c r="AW86" s="64"/>
      <c r="AX86" s="164">
        <v>6391</v>
      </c>
      <c r="AY86" s="8" t="s">
        <v>81</v>
      </c>
      <c r="AZ86" s="8" t="s">
        <v>81</v>
      </c>
      <c r="BA86" s="8" t="s">
        <v>81</v>
      </c>
      <c r="BB86" s="8" t="s">
        <v>81</v>
      </c>
      <c r="BC86" s="8" t="s">
        <v>81</v>
      </c>
      <c r="BD86" s="8" t="s">
        <v>81</v>
      </c>
      <c r="BE86" s="8" t="s">
        <v>81</v>
      </c>
      <c r="BF86" s="8" t="s">
        <v>81</v>
      </c>
      <c r="BG86" s="8" t="s">
        <v>81</v>
      </c>
      <c r="BH86" s="7">
        <f t="shared" si="15"/>
        <v>0</v>
      </c>
      <c r="BI86" s="7">
        <f t="shared" si="16"/>
        <v>0</v>
      </c>
      <c r="BJ86" s="7">
        <f t="shared" si="17"/>
        <v>0</v>
      </c>
      <c r="BK86" s="7">
        <f t="shared" si="18"/>
        <v>0</v>
      </c>
      <c r="BL86" s="7">
        <f t="shared" si="19"/>
        <v>0</v>
      </c>
      <c r="BM86" s="7">
        <f t="shared" si="20"/>
        <v>0</v>
      </c>
      <c r="BN86" s="8" t="s">
        <v>81</v>
      </c>
      <c r="BO86" s="8" t="s">
        <v>81</v>
      </c>
      <c r="BP86" s="8" t="s">
        <v>81</v>
      </c>
    </row>
    <row r="87" spans="1:68" ht="32.25" customHeight="1">
      <c r="A87" s="337" t="s">
        <v>343</v>
      </c>
      <c r="B87" s="233" t="s">
        <v>23</v>
      </c>
      <c r="C87" s="233">
        <v>6400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64"/>
      <c r="AX87" s="164">
        <v>6400</v>
      </c>
      <c r="AY87" s="7">
        <f>IF((D87+G87+J87)&gt;=M87,0,(D87+G87+J87)-M87)</f>
        <v>0</v>
      </c>
      <c r="AZ87" s="7">
        <f>IF((E87+H87+K87)&gt;=N87,0,(E87+H87+K87)-N87)</f>
        <v>0</v>
      </c>
      <c r="BA87" s="7">
        <f>IF(F87+(I87+L87)&gt;=O87,0,(F87+I87+L87)-O87)</f>
        <v>0</v>
      </c>
      <c r="BB87" s="7">
        <f>IF(M87&gt;=V87,0,M87-V87)</f>
        <v>0</v>
      </c>
      <c r="BC87" s="7">
        <f>IF(N87&gt;=W87,0,N87-W87)</f>
        <v>0</v>
      </c>
      <c r="BD87" s="7">
        <f>IF(O87&gt;=X87,0,O87-X87)</f>
        <v>0</v>
      </c>
      <c r="BE87" s="7">
        <f>IF(V87&gt;=AB87,0,V87-AB87)</f>
        <v>0</v>
      </c>
      <c r="BF87" s="7">
        <f>IF(W87&gt;=AC87,0,W87-AC87)</f>
        <v>0</v>
      </c>
      <c r="BG87" s="7">
        <f t="shared" si="21"/>
        <v>0</v>
      </c>
      <c r="BH87" s="7">
        <f t="shared" si="15"/>
        <v>0</v>
      </c>
      <c r="BI87" s="7">
        <f t="shared" si="16"/>
        <v>0</v>
      </c>
      <c r="BJ87" s="7">
        <f t="shared" si="17"/>
        <v>0</v>
      </c>
      <c r="BK87" s="7">
        <f t="shared" si="18"/>
        <v>0</v>
      </c>
      <c r="BL87" s="7">
        <f t="shared" si="19"/>
        <v>0</v>
      </c>
      <c r="BM87" s="7">
        <f t="shared" si="20"/>
        <v>0</v>
      </c>
      <c r="BN87" s="7">
        <f>IF(AQ87&gt;=AT87,0,AQ87-AT87)</f>
        <v>0</v>
      </c>
      <c r="BO87" s="7">
        <f>IF(AR87&gt;=AU87,0,AR87-AU87)</f>
        <v>0</v>
      </c>
      <c r="BP87" s="7">
        <f>IF(AS87&gt;=AV87,0,AS87-AV87)</f>
        <v>0</v>
      </c>
    </row>
    <row r="88" spans="1:68" ht="59.25" customHeight="1">
      <c r="A88" s="337"/>
      <c r="B88" s="233" t="s">
        <v>65</v>
      </c>
      <c r="C88" s="233">
        <v>6401</v>
      </c>
      <c r="D88" s="133" t="s">
        <v>16</v>
      </c>
      <c r="E88" s="133" t="s">
        <v>16</v>
      </c>
      <c r="F88" s="133" t="s">
        <v>16</v>
      </c>
      <c r="G88" s="133" t="s">
        <v>16</v>
      </c>
      <c r="H88" s="133" t="s">
        <v>16</v>
      </c>
      <c r="I88" s="133" t="s">
        <v>16</v>
      </c>
      <c r="J88" s="133" t="s">
        <v>16</v>
      </c>
      <c r="K88" s="133" t="s">
        <v>16</v>
      </c>
      <c r="L88" s="133" t="s">
        <v>16</v>
      </c>
      <c r="M88" s="133" t="s">
        <v>16</v>
      </c>
      <c r="N88" s="133" t="s">
        <v>16</v>
      </c>
      <c r="O88" s="133" t="s">
        <v>16</v>
      </c>
      <c r="P88" s="133" t="s">
        <v>16</v>
      </c>
      <c r="Q88" s="133" t="s">
        <v>16</v>
      </c>
      <c r="R88" s="133" t="s">
        <v>16</v>
      </c>
      <c r="S88" s="133" t="s">
        <v>16</v>
      </c>
      <c r="T88" s="133" t="s">
        <v>16</v>
      </c>
      <c r="U88" s="133" t="s">
        <v>16</v>
      </c>
      <c r="V88" s="133" t="s">
        <v>16</v>
      </c>
      <c r="W88" s="133" t="s">
        <v>16</v>
      </c>
      <c r="X88" s="133" t="s">
        <v>16</v>
      </c>
      <c r="Y88" s="133" t="s">
        <v>16</v>
      </c>
      <c r="Z88" s="133" t="s">
        <v>16</v>
      </c>
      <c r="AA88" s="133" t="s">
        <v>16</v>
      </c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33" t="s">
        <v>16</v>
      </c>
      <c r="AO88" s="133" t="s">
        <v>16</v>
      </c>
      <c r="AP88" s="133" t="s">
        <v>16</v>
      </c>
      <c r="AQ88" s="133" t="s">
        <v>16</v>
      </c>
      <c r="AR88" s="133" t="s">
        <v>16</v>
      </c>
      <c r="AS88" s="133" t="s">
        <v>16</v>
      </c>
      <c r="AT88" s="133" t="s">
        <v>16</v>
      </c>
      <c r="AU88" s="133" t="s">
        <v>16</v>
      </c>
      <c r="AV88" s="133" t="s">
        <v>16</v>
      </c>
      <c r="AW88" s="64"/>
      <c r="AX88" s="164">
        <v>6401</v>
      </c>
      <c r="AY88" s="8" t="s">
        <v>81</v>
      </c>
      <c r="AZ88" s="8" t="s">
        <v>81</v>
      </c>
      <c r="BA88" s="8" t="s">
        <v>81</v>
      </c>
      <c r="BB88" s="8" t="s">
        <v>81</v>
      </c>
      <c r="BC88" s="8" t="s">
        <v>81</v>
      </c>
      <c r="BD88" s="8" t="s">
        <v>81</v>
      </c>
      <c r="BE88" s="8" t="s">
        <v>81</v>
      </c>
      <c r="BF88" s="8" t="s">
        <v>81</v>
      </c>
      <c r="BG88" s="8" t="s">
        <v>81</v>
      </c>
      <c r="BH88" s="7">
        <f t="shared" si="15"/>
        <v>0</v>
      </c>
      <c r="BI88" s="7">
        <f t="shared" si="16"/>
        <v>0</v>
      </c>
      <c r="BJ88" s="7">
        <f t="shared" si="17"/>
        <v>0</v>
      </c>
      <c r="BK88" s="7">
        <f t="shared" si="18"/>
        <v>0</v>
      </c>
      <c r="BL88" s="7">
        <f t="shared" si="19"/>
        <v>0</v>
      </c>
      <c r="BM88" s="7">
        <f t="shared" si="20"/>
        <v>0</v>
      </c>
      <c r="BN88" s="8" t="s">
        <v>81</v>
      </c>
      <c r="BO88" s="8" t="s">
        <v>81</v>
      </c>
      <c r="BP88" s="8" t="s">
        <v>81</v>
      </c>
    </row>
    <row r="89" spans="1:68" ht="27" customHeight="1">
      <c r="A89" s="337" t="s">
        <v>344</v>
      </c>
      <c r="B89" s="233" t="s">
        <v>23</v>
      </c>
      <c r="C89" s="233">
        <v>6410</v>
      </c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64"/>
      <c r="AX89" s="164">
        <v>6410</v>
      </c>
      <c r="AY89" s="7">
        <f>IF((D89+G89+J89)&gt;=M89,0,(D89+G89+J89)-M89)</f>
        <v>0</v>
      </c>
      <c r="AZ89" s="7">
        <f>IF((E89+H89+K89)&gt;=N89,0,(E89+H89+K89)-N89)</f>
        <v>0</v>
      </c>
      <c r="BA89" s="7">
        <f>IF(F89+(I89+L89)&gt;=O89,0,(F89+I89+L89)-O89)</f>
        <v>0</v>
      </c>
      <c r="BB89" s="7">
        <f>IF(M89&gt;=V89,0,M89-V89)</f>
        <v>0</v>
      </c>
      <c r="BC89" s="7">
        <f>IF(N89&gt;=W89,0,N89-W89)</f>
        <v>0</v>
      </c>
      <c r="BD89" s="7">
        <f>IF(O89&gt;=X89,0,O89-X89)</f>
        <v>0</v>
      </c>
      <c r="BE89" s="7">
        <f>IF(V89&gt;=AB89,0,V89-AB89)</f>
        <v>0</v>
      </c>
      <c r="BF89" s="7">
        <f>IF(W89&gt;=AC89,0,W89-AC89)</f>
        <v>0</v>
      </c>
      <c r="BG89" s="7">
        <f t="shared" si="21"/>
        <v>0</v>
      </c>
      <c r="BH89" s="7">
        <f t="shared" si="15"/>
        <v>0</v>
      </c>
      <c r="BI89" s="7">
        <f t="shared" si="16"/>
        <v>0</v>
      </c>
      <c r="BJ89" s="7">
        <f t="shared" si="17"/>
        <v>0</v>
      </c>
      <c r="BK89" s="7">
        <f t="shared" si="18"/>
        <v>0</v>
      </c>
      <c r="BL89" s="7">
        <f t="shared" si="19"/>
        <v>0</v>
      </c>
      <c r="BM89" s="7">
        <f t="shared" si="20"/>
        <v>0</v>
      </c>
      <c r="BN89" s="7">
        <f>IF(AQ89&gt;=AT89,0,AQ89-AT89)</f>
        <v>0</v>
      </c>
      <c r="BO89" s="7">
        <f>IF(AR89&gt;=AU89,0,AR89-AU89)</f>
        <v>0</v>
      </c>
      <c r="BP89" s="7">
        <f>IF(AS89&gt;=AV89,0,AS89-AV89)</f>
        <v>0</v>
      </c>
    </row>
    <row r="90" spans="1:68" ht="39.75" customHeight="1">
      <c r="A90" s="337"/>
      <c r="B90" s="233" t="s">
        <v>65</v>
      </c>
      <c r="C90" s="233">
        <v>6411</v>
      </c>
      <c r="D90" s="133" t="s">
        <v>16</v>
      </c>
      <c r="E90" s="133" t="s">
        <v>16</v>
      </c>
      <c r="F90" s="133" t="s">
        <v>16</v>
      </c>
      <c r="G90" s="133" t="s">
        <v>16</v>
      </c>
      <c r="H90" s="133" t="s">
        <v>16</v>
      </c>
      <c r="I90" s="133" t="s">
        <v>16</v>
      </c>
      <c r="J90" s="133" t="s">
        <v>16</v>
      </c>
      <c r="K90" s="133" t="s">
        <v>16</v>
      </c>
      <c r="L90" s="133" t="s">
        <v>16</v>
      </c>
      <c r="M90" s="133" t="s">
        <v>16</v>
      </c>
      <c r="N90" s="133" t="s">
        <v>16</v>
      </c>
      <c r="O90" s="133" t="s">
        <v>16</v>
      </c>
      <c r="P90" s="133" t="s">
        <v>16</v>
      </c>
      <c r="Q90" s="133" t="s">
        <v>16</v>
      </c>
      <c r="R90" s="133" t="s">
        <v>16</v>
      </c>
      <c r="S90" s="133" t="s">
        <v>16</v>
      </c>
      <c r="T90" s="133" t="s">
        <v>16</v>
      </c>
      <c r="U90" s="133" t="s">
        <v>16</v>
      </c>
      <c r="V90" s="133" t="s">
        <v>16</v>
      </c>
      <c r="W90" s="133" t="s">
        <v>16</v>
      </c>
      <c r="X90" s="133" t="s">
        <v>16</v>
      </c>
      <c r="Y90" s="133" t="s">
        <v>16</v>
      </c>
      <c r="Z90" s="133" t="s">
        <v>16</v>
      </c>
      <c r="AA90" s="133" t="s">
        <v>16</v>
      </c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33" t="s">
        <v>16</v>
      </c>
      <c r="AO90" s="133" t="s">
        <v>16</v>
      </c>
      <c r="AP90" s="133" t="s">
        <v>16</v>
      </c>
      <c r="AQ90" s="133" t="s">
        <v>16</v>
      </c>
      <c r="AR90" s="133" t="s">
        <v>16</v>
      </c>
      <c r="AS90" s="133" t="s">
        <v>16</v>
      </c>
      <c r="AT90" s="133" t="s">
        <v>16</v>
      </c>
      <c r="AU90" s="133" t="s">
        <v>16</v>
      </c>
      <c r="AV90" s="133" t="s">
        <v>16</v>
      </c>
      <c r="AW90" s="64"/>
      <c r="AX90" s="164">
        <v>6411</v>
      </c>
      <c r="AY90" s="8" t="s">
        <v>81</v>
      </c>
      <c r="AZ90" s="8" t="s">
        <v>81</v>
      </c>
      <c r="BA90" s="8" t="s">
        <v>81</v>
      </c>
      <c r="BB90" s="8" t="s">
        <v>81</v>
      </c>
      <c r="BC90" s="8" t="s">
        <v>81</v>
      </c>
      <c r="BD90" s="8" t="s">
        <v>81</v>
      </c>
      <c r="BE90" s="8" t="s">
        <v>81</v>
      </c>
      <c r="BF90" s="8" t="s">
        <v>81</v>
      </c>
      <c r="BG90" s="8" t="s">
        <v>81</v>
      </c>
      <c r="BH90" s="7">
        <f t="shared" si="15"/>
        <v>0</v>
      </c>
      <c r="BI90" s="7">
        <f t="shared" si="16"/>
        <v>0</v>
      </c>
      <c r="BJ90" s="7">
        <f t="shared" si="17"/>
        <v>0</v>
      </c>
      <c r="BK90" s="7">
        <f t="shared" si="18"/>
        <v>0</v>
      </c>
      <c r="BL90" s="7">
        <f t="shared" si="19"/>
        <v>0</v>
      </c>
      <c r="BM90" s="7">
        <f t="shared" si="20"/>
        <v>0</v>
      </c>
      <c r="BN90" s="8" t="s">
        <v>81</v>
      </c>
      <c r="BO90" s="8" t="s">
        <v>81</v>
      </c>
      <c r="BP90" s="8" t="s">
        <v>81</v>
      </c>
    </row>
    <row r="91" spans="1:68" ht="30" customHeight="1">
      <c r="A91" s="337" t="s">
        <v>82</v>
      </c>
      <c r="B91" s="233" t="s">
        <v>23</v>
      </c>
      <c r="C91" s="233">
        <v>6420</v>
      </c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56"/>
      <c r="AO91" s="156"/>
      <c r="AP91" s="156"/>
      <c r="AQ91" s="156"/>
      <c r="AR91" s="156"/>
      <c r="AS91" s="156"/>
      <c r="AT91" s="156"/>
      <c r="AU91" s="156"/>
      <c r="AV91" s="156"/>
      <c r="AW91" s="64"/>
      <c r="AX91" s="164">
        <v>6420</v>
      </c>
      <c r="AY91" s="7">
        <f>IF((D91+G91+J91)&gt;=M91,0,(D91+G91+J91)-M91)</f>
        <v>0</v>
      </c>
      <c r="AZ91" s="7">
        <f>IF((E91+H91+K91)&gt;=N91,0,(E91+H91+K91)-N91)</f>
        <v>0</v>
      </c>
      <c r="BA91" s="7">
        <f>IF(F91+(I91+L91)&gt;=O91,0,(F91+I91+L91)-O91)</f>
        <v>0</v>
      </c>
      <c r="BB91" s="7">
        <f>IF(M91&gt;=V91,0,M91-V91)</f>
        <v>0</v>
      </c>
      <c r="BC91" s="7">
        <f>IF(N91&gt;=W91,0,N91-W91)</f>
        <v>0</v>
      </c>
      <c r="BD91" s="7">
        <f>IF(O91&gt;=X91,0,O91-X91)</f>
        <v>0</v>
      </c>
      <c r="BE91" s="7">
        <f>IF(V91&gt;=AB91,0,V91-AB91)</f>
        <v>0</v>
      </c>
      <c r="BF91" s="7">
        <f>IF(W91&gt;=AC91,0,W91-AC91)</f>
        <v>0</v>
      </c>
      <c r="BG91" s="7">
        <f t="shared" si="21"/>
        <v>0</v>
      </c>
      <c r="BH91" s="7">
        <f t="shared" si="15"/>
        <v>0</v>
      </c>
      <c r="BI91" s="7">
        <f t="shared" si="16"/>
        <v>0</v>
      </c>
      <c r="BJ91" s="7">
        <f t="shared" si="17"/>
        <v>0</v>
      </c>
      <c r="BK91" s="7">
        <f t="shared" si="18"/>
        <v>0</v>
      </c>
      <c r="BL91" s="7">
        <f t="shared" si="19"/>
        <v>0</v>
      </c>
      <c r="BM91" s="7">
        <f t="shared" si="20"/>
        <v>0</v>
      </c>
      <c r="BN91" s="7">
        <f>IF(AQ91&gt;=AT91,0,AQ91-AT91)</f>
        <v>0</v>
      </c>
      <c r="BO91" s="7">
        <f>IF(AR91&gt;=AU91,0,AR91-AU91)</f>
        <v>0</v>
      </c>
      <c r="BP91" s="7">
        <f>IF(AS91&gt;=AV91,0,AS91-AV91)</f>
        <v>0</v>
      </c>
    </row>
    <row r="92" spans="1:68" ht="27.75" customHeight="1">
      <c r="A92" s="337"/>
      <c r="B92" s="233" t="s">
        <v>65</v>
      </c>
      <c r="C92" s="233">
        <v>6421</v>
      </c>
      <c r="D92" s="133" t="s">
        <v>16</v>
      </c>
      <c r="E92" s="133" t="s">
        <v>16</v>
      </c>
      <c r="F92" s="133" t="s">
        <v>16</v>
      </c>
      <c r="G92" s="133" t="s">
        <v>16</v>
      </c>
      <c r="H92" s="133" t="s">
        <v>16</v>
      </c>
      <c r="I92" s="133" t="s">
        <v>16</v>
      </c>
      <c r="J92" s="133" t="s">
        <v>16</v>
      </c>
      <c r="K92" s="133" t="s">
        <v>16</v>
      </c>
      <c r="L92" s="133" t="s">
        <v>16</v>
      </c>
      <c r="M92" s="133" t="s">
        <v>16</v>
      </c>
      <c r="N92" s="133" t="s">
        <v>16</v>
      </c>
      <c r="O92" s="133" t="s">
        <v>16</v>
      </c>
      <c r="P92" s="133" t="s">
        <v>16</v>
      </c>
      <c r="Q92" s="133" t="s">
        <v>16</v>
      </c>
      <c r="R92" s="133" t="s">
        <v>16</v>
      </c>
      <c r="S92" s="133" t="s">
        <v>16</v>
      </c>
      <c r="T92" s="133" t="s">
        <v>16</v>
      </c>
      <c r="U92" s="133" t="s">
        <v>16</v>
      </c>
      <c r="V92" s="133" t="s">
        <v>16</v>
      </c>
      <c r="W92" s="133" t="s">
        <v>16</v>
      </c>
      <c r="X92" s="133" t="s">
        <v>16</v>
      </c>
      <c r="Y92" s="133" t="s">
        <v>16</v>
      </c>
      <c r="Z92" s="133" t="s">
        <v>16</v>
      </c>
      <c r="AA92" s="133" t="s">
        <v>16</v>
      </c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33" t="s">
        <v>16</v>
      </c>
      <c r="AO92" s="133" t="s">
        <v>16</v>
      </c>
      <c r="AP92" s="133" t="s">
        <v>16</v>
      </c>
      <c r="AQ92" s="133" t="s">
        <v>16</v>
      </c>
      <c r="AR92" s="133" t="s">
        <v>16</v>
      </c>
      <c r="AS92" s="133" t="s">
        <v>16</v>
      </c>
      <c r="AT92" s="133" t="s">
        <v>16</v>
      </c>
      <c r="AU92" s="133" t="s">
        <v>16</v>
      </c>
      <c r="AV92" s="133" t="s">
        <v>16</v>
      </c>
      <c r="AW92" s="64"/>
      <c r="AX92" s="164">
        <v>6421</v>
      </c>
      <c r="AY92" s="8" t="s">
        <v>81</v>
      </c>
      <c r="AZ92" s="8" t="s">
        <v>81</v>
      </c>
      <c r="BA92" s="8" t="s">
        <v>81</v>
      </c>
      <c r="BB92" s="8" t="s">
        <v>81</v>
      </c>
      <c r="BC92" s="8" t="s">
        <v>81</v>
      </c>
      <c r="BD92" s="8" t="s">
        <v>81</v>
      </c>
      <c r="BE92" s="8" t="s">
        <v>81</v>
      </c>
      <c r="BF92" s="8" t="s">
        <v>81</v>
      </c>
      <c r="BG92" s="8" t="s">
        <v>81</v>
      </c>
      <c r="BH92" s="7">
        <f t="shared" si="15"/>
        <v>0</v>
      </c>
      <c r="BI92" s="7">
        <f t="shared" si="16"/>
        <v>0</v>
      </c>
      <c r="BJ92" s="7">
        <f t="shared" si="17"/>
        <v>0</v>
      </c>
      <c r="BK92" s="7">
        <f t="shared" si="18"/>
        <v>0</v>
      </c>
      <c r="BL92" s="7">
        <f t="shared" si="19"/>
        <v>0</v>
      </c>
      <c r="BM92" s="7">
        <f t="shared" si="20"/>
        <v>0</v>
      </c>
      <c r="BN92" s="8" t="s">
        <v>81</v>
      </c>
      <c r="BO92" s="8" t="s">
        <v>81</v>
      </c>
      <c r="BP92" s="8" t="s">
        <v>81</v>
      </c>
    </row>
    <row r="93" spans="1:68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</row>
    <row r="94" spans="1:97" ht="26.25" customHeight="1">
      <c r="A94" s="237"/>
      <c r="B94" s="237"/>
      <c r="C94" s="237"/>
      <c r="D94" s="352" t="s">
        <v>345</v>
      </c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152">
        <f>COUNTIF(AZ97:AZ98,"&lt;&gt;0")-COUNTIF(AZ97:AZ98,"x")-COUNTIF(AZ97:AZ98,"х")</f>
        <v>0</v>
      </c>
      <c r="BA94" s="152">
        <f aca="true" t="shared" si="22" ref="BA94:CR94">COUNTIF(BA97:BA98,"&lt;&gt;0")-COUNTIF(BA97:BA98,"x")-COUNTIF(BA97:BA98,"х")</f>
        <v>0</v>
      </c>
      <c r="BB94" s="152">
        <f t="shared" si="22"/>
        <v>0</v>
      </c>
      <c r="BC94" s="152">
        <f t="shared" si="22"/>
        <v>0</v>
      </c>
      <c r="BD94" s="152">
        <f t="shared" si="22"/>
        <v>0</v>
      </c>
      <c r="BE94" s="152">
        <f t="shared" si="22"/>
        <v>0</v>
      </c>
      <c r="BF94" s="152">
        <f t="shared" si="22"/>
        <v>0</v>
      </c>
      <c r="BG94" s="152">
        <f t="shared" si="22"/>
        <v>0</v>
      </c>
      <c r="BH94" s="152">
        <f t="shared" si="22"/>
        <v>0</v>
      </c>
      <c r="BI94" s="152">
        <f t="shared" si="22"/>
        <v>0</v>
      </c>
      <c r="BJ94" s="152">
        <f t="shared" si="22"/>
        <v>0</v>
      </c>
      <c r="BK94" s="152">
        <f t="shared" si="22"/>
        <v>0</v>
      </c>
      <c r="BL94" s="152">
        <f t="shared" si="22"/>
        <v>0</v>
      </c>
      <c r="BM94" s="152">
        <f t="shared" si="22"/>
        <v>0</v>
      </c>
      <c r="BN94" s="152">
        <f t="shared" si="22"/>
        <v>0</v>
      </c>
      <c r="BO94" s="152">
        <f t="shared" si="22"/>
        <v>0</v>
      </c>
      <c r="BP94" s="152">
        <f t="shared" si="22"/>
        <v>0</v>
      </c>
      <c r="BQ94" s="152">
        <f t="shared" si="22"/>
        <v>0</v>
      </c>
      <c r="BR94" s="152">
        <f t="shared" si="22"/>
        <v>0</v>
      </c>
      <c r="BS94" s="152">
        <f t="shared" si="22"/>
        <v>0</v>
      </c>
      <c r="BT94" s="152">
        <f t="shared" si="22"/>
        <v>0</v>
      </c>
      <c r="BU94" s="152">
        <f t="shared" si="22"/>
        <v>0</v>
      </c>
      <c r="BV94" s="152">
        <f t="shared" si="22"/>
        <v>0</v>
      </c>
      <c r="BW94" s="152">
        <f t="shared" si="22"/>
        <v>0</v>
      </c>
      <c r="BX94" s="152">
        <f t="shared" si="22"/>
        <v>0</v>
      </c>
      <c r="BY94" s="152">
        <f t="shared" si="22"/>
        <v>0</v>
      </c>
      <c r="BZ94" s="152">
        <f t="shared" si="22"/>
        <v>0</v>
      </c>
      <c r="CA94" s="152">
        <f t="shared" si="22"/>
        <v>0</v>
      </c>
      <c r="CB94" s="152">
        <f t="shared" si="22"/>
        <v>0</v>
      </c>
      <c r="CC94" s="152">
        <f t="shared" si="22"/>
        <v>0</v>
      </c>
      <c r="CD94" s="152">
        <f t="shared" si="22"/>
        <v>0</v>
      </c>
      <c r="CE94" s="152">
        <f t="shared" si="22"/>
        <v>0</v>
      </c>
      <c r="CF94" s="152">
        <f t="shared" si="22"/>
        <v>0</v>
      </c>
      <c r="CG94" s="152">
        <f t="shared" si="22"/>
        <v>0</v>
      </c>
      <c r="CH94" s="152">
        <f t="shared" si="22"/>
        <v>0</v>
      </c>
      <c r="CI94" s="152">
        <f t="shared" si="22"/>
        <v>0</v>
      </c>
      <c r="CJ94" s="152">
        <f t="shared" si="22"/>
        <v>0</v>
      </c>
      <c r="CK94" s="152">
        <f t="shared" si="22"/>
        <v>0</v>
      </c>
      <c r="CL94" s="152">
        <f t="shared" si="22"/>
        <v>0</v>
      </c>
      <c r="CM94" s="152">
        <f t="shared" si="22"/>
        <v>0</v>
      </c>
      <c r="CN94" s="152">
        <f t="shared" si="22"/>
        <v>0</v>
      </c>
      <c r="CO94" s="152">
        <f t="shared" si="22"/>
        <v>0</v>
      </c>
      <c r="CP94" s="152">
        <f t="shared" si="22"/>
        <v>0</v>
      </c>
      <c r="CQ94" s="152">
        <f t="shared" si="22"/>
        <v>0</v>
      </c>
      <c r="CR94" s="152">
        <f t="shared" si="22"/>
        <v>0</v>
      </c>
      <c r="CS94" s="108"/>
    </row>
    <row r="95" spans="1:96" ht="26.25" customHeight="1">
      <c r="A95" s="237"/>
      <c r="B95" s="237"/>
      <c r="C95" s="237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328" t="s">
        <v>99</v>
      </c>
      <c r="AJ95" s="329"/>
      <c r="AL95" s="64"/>
      <c r="AM95" s="64"/>
      <c r="AN95" s="64"/>
      <c r="AO95" s="179"/>
      <c r="AP95" s="319"/>
      <c r="AQ95" s="319"/>
      <c r="AR95" s="319"/>
      <c r="AS95" s="319"/>
      <c r="AT95" s="64"/>
      <c r="AU95" s="331"/>
      <c r="AV95" s="329"/>
      <c r="AW95" s="64"/>
      <c r="AX95" s="330" t="s">
        <v>78</v>
      </c>
      <c r="AY95" s="330"/>
      <c r="AZ95" s="330"/>
      <c r="BA95" s="330"/>
      <c r="BB95" s="330"/>
      <c r="BC95" s="330"/>
      <c r="BD95" s="330"/>
      <c r="BE95" s="330"/>
      <c r="BF95" s="330"/>
      <c r="BG95" s="330"/>
      <c r="BH95" s="330"/>
      <c r="BI95" s="330"/>
      <c r="BJ95" s="330"/>
      <c r="BK95" s="330"/>
      <c r="BL95" s="330"/>
      <c r="BM95" s="330"/>
      <c r="BN95" s="330"/>
      <c r="BO95" s="330"/>
      <c r="BP95" s="330"/>
      <c r="BQ95" s="330"/>
      <c r="BR95" s="330"/>
      <c r="BS95" s="330"/>
      <c r="BT95" s="330"/>
      <c r="BU95" s="330"/>
      <c r="BV95" s="330"/>
      <c r="BW95" s="330"/>
      <c r="BX95" s="330"/>
      <c r="BY95" s="330"/>
      <c r="BZ95" s="330"/>
      <c r="CA95" s="330"/>
      <c r="CB95" s="330"/>
      <c r="CC95" s="330"/>
      <c r="CD95" s="330"/>
      <c r="CE95" s="330"/>
      <c r="CF95" s="330"/>
      <c r="CG95" s="330"/>
      <c r="CH95" s="330"/>
      <c r="CI95" s="330"/>
      <c r="CJ95" s="330"/>
      <c r="CK95" s="330"/>
      <c r="CL95" s="330"/>
      <c r="CM95" s="330"/>
      <c r="CN95" s="330"/>
      <c r="CO95" s="330"/>
      <c r="CP95" s="330"/>
      <c r="CQ95" s="330"/>
      <c r="CR95" s="330"/>
    </row>
    <row r="96" spans="1:96" ht="26.25" customHeight="1">
      <c r="A96" s="237"/>
      <c r="B96" s="237"/>
      <c r="C96" s="237"/>
      <c r="D96" s="352"/>
      <c r="E96" s="352"/>
      <c r="F96" s="352"/>
      <c r="G96" s="352"/>
      <c r="H96" s="352"/>
      <c r="I96" s="352"/>
      <c r="J96" s="352"/>
      <c r="K96" s="352"/>
      <c r="L96" s="352"/>
      <c r="M96" s="352"/>
      <c r="N96" s="352"/>
      <c r="O96" s="352"/>
      <c r="P96" s="352"/>
      <c r="Q96" s="352"/>
      <c r="R96" s="352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323" t="s">
        <v>253</v>
      </c>
      <c r="AQ96" s="323"/>
      <c r="AR96" s="323"/>
      <c r="AS96" s="323"/>
      <c r="AT96" s="64"/>
      <c r="AU96" s="323" t="s">
        <v>83</v>
      </c>
      <c r="AV96" s="332"/>
      <c r="AW96" s="64"/>
      <c r="AX96" s="324" t="s">
        <v>79</v>
      </c>
      <c r="AY96" s="325"/>
      <c r="AZ96" s="6" t="s">
        <v>39</v>
      </c>
      <c r="BA96" s="6" t="s">
        <v>40</v>
      </c>
      <c r="BB96" s="6" t="s">
        <v>41</v>
      </c>
      <c r="BC96" s="6" t="s">
        <v>42</v>
      </c>
      <c r="BD96" s="6" t="s">
        <v>43</v>
      </c>
      <c r="BE96" s="6" t="s">
        <v>44</v>
      </c>
      <c r="BF96" s="6" t="s">
        <v>45</v>
      </c>
      <c r="BG96" s="6" t="s">
        <v>46</v>
      </c>
      <c r="BH96" s="6" t="s">
        <v>47</v>
      </c>
      <c r="BI96" s="6" t="s">
        <v>269</v>
      </c>
      <c r="BJ96" s="6" t="s">
        <v>270</v>
      </c>
      <c r="BK96" s="6" t="s">
        <v>271</v>
      </c>
      <c r="BL96" s="6" t="s">
        <v>272</v>
      </c>
      <c r="BM96" s="6" t="s">
        <v>273</v>
      </c>
      <c r="BN96" s="6" t="s">
        <v>274</v>
      </c>
      <c r="BO96" s="6" t="s">
        <v>286</v>
      </c>
      <c r="BP96" s="6" t="s">
        <v>287</v>
      </c>
      <c r="BQ96" s="6" t="s">
        <v>288</v>
      </c>
      <c r="BR96" s="6" t="s">
        <v>289</v>
      </c>
      <c r="BS96" s="6" t="s">
        <v>290</v>
      </c>
      <c r="BT96" s="6" t="s">
        <v>291</v>
      </c>
      <c r="BU96" s="6" t="s">
        <v>292</v>
      </c>
      <c r="BV96" s="6" t="s">
        <v>293</v>
      </c>
      <c r="BW96" s="6" t="s">
        <v>294</v>
      </c>
      <c r="BX96" s="6" t="s">
        <v>295</v>
      </c>
      <c r="BY96" s="6" t="s">
        <v>296</v>
      </c>
      <c r="BZ96" s="6" t="s">
        <v>297</v>
      </c>
      <c r="CA96" s="6" t="s">
        <v>298</v>
      </c>
      <c r="CB96" s="6" t="s">
        <v>299</v>
      </c>
      <c r="CC96" s="6" t="s">
        <v>300</v>
      </c>
      <c r="CD96" s="6" t="s">
        <v>301</v>
      </c>
      <c r="CE96" s="6" t="s">
        <v>302</v>
      </c>
      <c r="CF96" s="6" t="s">
        <v>303</v>
      </c>
      <c r="CG96" s="6" t="s">
        <v>304</v>
      </c>
      <c r="CH96" s="6" t="s">
        <v>305</v>
      </c>
      <c r="CI96" s="6" t="s">
        <v>306</v>
      </c>
      <c r="CJ96" s="6" t="s">
        <v>307</v>
      </c>
      <c r="CK96" s="6" t="s">
        <v>308</v>
      </c>
      <c r="CL96" s="6" t="s">
        <v>309</v>
      </c>
      <c r="CM96" s="6" t="s">
        <v>310</v>
      </c>
      <c r="CN96" s="6" t="s">
        <v>311</v>
      </c>
      <c r="CO96" s="6" t="s">
        <v>312</v>
      </c>
      <c r="CP96" s="6" t="s">
        <v>313</v>
      </c>
      <c r="CQ96" s="6" t="s">
        <v>314</v>
      </c>
      <c r="CR96" s="6" t="s">
        <v>315</v>
      </c>
    </row>
    <row r="97" spans="1:96" ht="26.25" customHeight="1">
      <c r="A97" s="237"/>
      <c r="B97" s="237"/>
      <c r="C97" s="237"/>
      <c r="D97" s="352"/>
      <c r="E97" s="352"/>
      <c r="F97" s="352"/>
      <c r="G97" s="352"/>
      <c r="H97" s="352"/>
      <c r="I97" s="352"/>
      <c r="J97" s="352"/>
      <c r="K97" s="352"/>
      <c r="L97" s="352"/>
      <c r="M97" s="352"/>
      <c r="N97" s="352"/>
      <c r="O97" s="352"/>
      <c r="P97" s="352"/>
      <c r="Q97" s="352"/>
      <c r="R97" s="352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317" t="s">
        <v>84</v>
      </c>
      <c r="AJ97" s="317"/>
      <c r="AK97" s="317"/>
      <c r="AL97" s="318"/>
      <c r="AM97" s="318"/>
      <c r="AN97" s="318"/>
      <c r="AO97" s="180"/>
      <c r="AP97" s="319"/>
      <c r="AQ97" s="319"/>
      <c r="AR97" s="319"/>
      <c r="AS97" s="319"/>
      <c r="AT97" s="64"/>
      <c r="AU97" s="331"/>
      <c r="AV97" s="329"/>
      <c r="AW97" s="64"/>
      <c r="AX97" s="324" t="s">
        <v>316</v>
      </c>
      <c r="AY97" s="325"/>
      <c r="AZ97" s="75">
        <f aca="true" t="shared" si="23" ref="AZ97:BJ97">IF(D7&gt;=D9,0,D7-D9)</f>
        <v>0</v>
      </c>
      <c r="BA97" s="75">
        <f t="shared" si="23"/>
        <v>0</v>
      </c>
      <c r="BB97" s="75">
        <f t="shared" si="23"/>
        <v>0</v>
      </c>
      <c r="BC97" s="75">
        <f t="shared" si="23"/>
        <v>0</v>
      </c>
      <c r="BD97" s="75">
        <f t="shared" si="23"/>
        <v>0</v>
      </c>
      <c r="BE97" s="75">
        <f t="shared" si="23"/>
        <v>0</v>
      </c>
      <c r="BF97" s="75">
        <f t="shared" si="23"/>
        <v>0</v>
      </c>
      <c r="BG97" s="75">
        <f t="shared" si="23"/>
        <v>0</v>
      </c>
      <c r="BH97" s="75">
        <f t="shared" si="23"/>
        <v>0</v>
      </c>
      <c r="BI97" s="75">
        <f t="shared" si="23"/>
        <v>0</v>
      </c>
      <c r="BJ97" s="75">
        <f t="shared" si="23"/>
        <v>0</v>
      </c>
      <c r="BK97" s="75">
        <f aca="true" t="shared" si="24" ref="BK97:CR97">IF(O7&gt;=O9,0,O7-O9)</f>
        <v>0</v>
      </c>
      <c r="BL97" s="75">
        <f t="shared" si="24"/>
        <v>0</v>
      </c>
      <c r="BM97" s="75">
        <f t="shared" si="24"/>
        <v>0</v>
      </c>
      <c r="BN97" s="75">
        <f t="shared" si="24"/>
        <v>0</v>
      </c>
      <c r="BO97" s="75">
        <f t="shared" si="24"/>
        <v>0</v>
      </c>
      <c r="BP97" s="75">
        <f t="shared" si="24"/>
        <v>0</v>
      </c>
      <c r="BQ97" s="75">
        <f t="shared" si="24"/>
        <v>0</v>
      </c>
      <c r="BR97" s="75">
        <f t="shared" si="24"/>
        <v>0</v>
      </c>
      <c r="BS97" s="75">
        <f t="shared" si="24"/>
        <v>0</v>
      </c>
      <c r="BT97" s="75">
        <f t="shared" si="24"/>
        <v>0</v>
      </c>
      <c r="BU97" s="75">
        <f t="shared" si="24"/>
        <v>0</v>
      </c>
      <c r="BV97" s="75">
        <f t="shared" si="24"/>
        <v>0</v>
      </c>
      <c r="BW97" s="75">
        <f t="shared" si="24"/>
        <v>0</v>
      </c>
      <c r="BX97" s="75">
        <f t="shared" si="24"/>
        <v>0</v>
      </c>
      <c r="BY97" s="75">
        <f t="shared" si="24"/>
        <v>0</v>
      </c>
      <c r="BZ97" s="75">
        <f t="shared" si="24"/>
        <v>0</v>
      </c>
      <c r="CA97" s="75">
        <f t="shared" si="24"/>
        <v>0</v>
      </c>
      <c r="CB97" s="75">
        <f t="shared" si="24"/>
        <v>0</v>
      </c>
      <c r="CC97" s="75">
        <f t="shared" si="24"/>
        <v>0</v>
      </c>
      <c r="CD97" s="75">
        <f t="shared" si="24"/>
        <v>0</v>
      </c>
      <c r="CE97" s="75">
        <f t="shared" si="24"/>
        <v>0</v>
      </c>
      <c r="CF97" s="75">
        <f t="shared" si="24"/>
        <v>0</v>
      </c>
      <c r="CG97" s="75">
        <f t="shared" si="24"/>
        <v>0</v>
      </c>
      <c r="CH97" s="75">
        <f t="shared" si="24"/>
        <v>0</v>
      </c>
      <c r="CI97" s="75">
        <f t="shared" si="24"/>
        <v>0</v>
      </c>
      <c r="CJ97" s="75">
        <f t="shared" si="24"/>
        <v>0</v>
      </c>
      <c r="CK97" s="75">
        <f t="shared" si="24"/>
        <v>0</v>
      </c>
      <c r="CL97" s="75">
        <f t="shared" si="24"/>
        <v>0</v>
      </c>
      <c r="CM97" s="75">
        <f t="shared" si="24"/>
        <v>0</v>
      </c>
      <c r="CN97" s="75">
        <f t="shared" si="24"/>
        <v>0</v>
      </c>
      <c r="CO97" s="75">
        <f t="shared" si="24"/>
        <v>0</v>
      </c>
      <c r="CP97" s="75">
        <f t="shared" si="24"/>
        <v>0</v>
      </c>
      <c r="CQ97" s="75">
        <f t="shared" si="24"/>
        <v>0</v>
      </c>
      <c r="CR97" s="75">
        <f t="shared" si="24"/>
        <v>0</v>
      </c>
    </row>
    <row r="98" spans="1:96" ht="26.25" customHeight="1">
      <c r="A98" s="237"/>
      <c r="B98" s="237"/>
      <c r="C98" s="237"/>
      <c r="D98" s="352"/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351" t="s">
        <v>346</v>
      </c>
      <c r="AM98" s="351"/>
      <c r="AN98" s="351"/>
      <c r="AO98" s="179"/>
      <c r="AP98" s="323" t="s">
        <v>253</v>
      </c>
      <c r="AQ98" s="323"/>
      <c r="AR98" s="323"/>
      <c r="AS98" s="323"/>
      <c r="AT98" s="64"/>
      <c r="AU98" s="323" t="s">
        <v>83</v>
      </c>
      <c r="AV98" s="332"/>
      <c r="AW98" s="64"/>
      <c r="AX98" s="324" t="s">
        <v>350</v>
      </c>
      <c r="AY98" s="325"/>
      <c r="AZ98" s="8" t="s">
        <v>81</v>
      </c>
      <c r="BA98" s="8" t="s">
        <v>81</v>
      </c>
      <c r="BB98" s="8" t="s">
        <v>81</v>
      </c>
      <c r="BC98" s="8" t="s">
        <v>81</v>
      </c>
      <c r="BD98" s="8" t="s">
        <v>81</v>
      </c>
      <c r="BE98" s="8" t="s">
        <v>81</v>
      </c>
      <c r="BF98" s="8" t="s">
        <v>81</v>
      </c>
      <c r="BG98" s="8" t="s">
        <v>81</v>
      </c>
      <c r="BH98" s="8" t="s">
        <v>81</v>
      </c>
      <c r="BI98" s="8" t="s">
        <v>81</v>
      </c>
      <c r="BJ98" s="8" t="s">
        <v>81</v>
      </c>
      <c r="BK98" s="8" t="s">
        <v>81</v>
      </c>
      <c r="BL98" s="8" t="s">
        <v>81</v>
      </c>
      <c r="BM98" s="8" t="s">
        <v>81</v>
      </c>
      <c r="BN98" s="8" t="s">
        <v>81</v>
      </c>
      <c r="BO98" s="8" t="s">
        <v>81</v>
      </c>
      <c r="BP98" s="8" t="s">
        <v>81</v>
      </c>
      <c r="BQ98" s="8" t="s">
        <v>81</v>
      </c>
      <c r="BR98" s="8" t="s">
        <v>81</v>
      </c>
      <c r="BS98" s="8" t="s">
        <v>81</v>
      </c>
      <c r="BT98" s="8" t="s">
        <v>81</v>
      </c>
      <c r="BU98" s="8" t="s">
        <v>81</v>
      </c>
      <c r="BV98" s="8" t="s">
        <v>81</v>
      </c>
      <c r="BW98" s="8" t="s">
        <v>81</v>
      </c>
      <c r="BX98" s="75">
        <f aca="true" t="shared" si="25" ref="BX98:CI98">IF(AB8&gt;=AB10,0,AB8-AB10)</f>
        <v>0</v>
      </c>
      <c r="BY98" s="75">
        <f t="shared" si="25"/>
        <v>0</v>
      </c>
      <c r="BZ98" s="75">
        <f t="shared" si="25"/>
        <v>0</v>
      </c>
      <c r="CA98" s="75">
        <f t="shared" si="25"/>
        <v>0</v>
      </c>
      <c r="CB98" s="75">
        <f t="shared" si="25"/>
        <v>0</v>
      </c>
      <c r="CC98" s="75">
        <f t="shared" si="25"/>
        <v>0</v>
      </c>
      <c r="CD98" s="75">
        <f t="shared" si="25"/>
        <v>0</v>
      </c>
      <c r="CE98" s="75">
        <f t="shared" si="25"/>
        <v>0</v>
      </c>
      <c r="CF98" s="75">
        <f t="shared" si="25"/>
        <v>0</v>
      </c>
      <c r="CG98" s="75">
        <f t="shared" si="25"/>
        <v>0</v>
      </c>
      <c r="CH98" s="75">
        <f t="shared" si="25"/>
        <v>0</v>
      </c>
      <c r="CI98" s="75">
        <f t="shared" si="25"/>
        <v>0</v>
      </c>
      <c r="CJ98" s="8" t="s">
        <v>81</v>
      </c>
      <c r="CK98" s="8" t="s">
        <v>81</v>
      </c>
      <c r="CL98" s="8" t="s">
        <v>81</v>
      </c>
      <c r="CM98" s="8" t="s">
        <v>81</v>
      </c>
      <c r="CN98" s="8" t="s">
        <v>81</v>
      </c>
      <c r="CO98" s="8" t="s">
        <v>81</v>
      </c>
      <c r="CP98" s="8" t="s">
        <v>81</v>
      </c>
      <c r="CQ98" s="8" t="s">
        <v>81</v>
      </c>
      <c r="CR98" s="8" t="s">
        <v>81</v>
      </c>
    </row>
    <row r="99" spans="1:96" ht="26.25" customHeight="1">
      <c r="A99" s="237"/>
      <c r="B99" s="237"/>
      <c r="C99" s="237"/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318"/>
      <c r="AM99" s="318"/>
      <c r="AN99" s="318"/>
      <c r="AO99" s="64"/>
      <c r="AP99" s="64"/>
      <c r="AQ99" s="64"/>
      <c r="AR99" s="64"/>
      <c r="AS99" s="64"/>
      <c r="AT99" s="64"/>
      <c r="AU99" s="64"/>
      <c r="AV99" s="64"/>
      <c r="AW99" s="64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</row>
    <row r="100" spans="1:96" ht="49.5" customHeight="1">
      <c r="A100" s="237"/>
      <c r="B100" s="237"/>
      <c r="C100" s="237"/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323" t="s">
        <v>254</v>
      </c>
      <c r="AM100" s="323"/>
      <c r="AN100" s="323"/>
      <c r="AO100" s="64"/>
      <c r="AP100" s="64"/>
      <c r="AQ100" s="64"/>
      <c r="AR100" s="64"/>
      <c r="AS100" s="64"/>
      <c r="AT100" s="64"/>
      <c r="AU100" s="320" t="s">
        <v>252</v>
      </c>
      <c r="AV100" s="321"/>
      <c r="AW100" s="64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</row>
    <row r="101" spans="1:96" ht="39" customHeight="1">
      <c r="A101" s="237"/>
      <c r="B101" s="237"/>
      <c r="C101" s="237"/>
      <c r="D101" s="352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322"/>
      <c r="AV101" s="322"/>
      <c r="AW101" s="64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</row>
    <row r="102" spans="1:96" ht="39" customHeight="1">
      <c r="A102" s="237"/>
      <c r="B102" s="237"/>
      <c r="C102" s="237"/>
      <c r="D102" s="352"/>
      <c r="E102" s="352"/>
      <c r="F102" s="352"/>
      <c r="G102" s="352"/>
      <c r="H102" s="352"/>
      <c r="I102" s="352"/>
      <c r="J102" s="352"/>
      <c r="K102" s="352"/>
      <c r="L102" s="352"/>
      <c r="M102" s="352"/>
      <c r="N102" s="352"/>
      <c r="O102" s="352"/>
      <c r="P102" s="352"/>
      <c r="Q102" s="352"/>
      <c r="R102" s="352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</row>
    <row r="103" spans="1:99" ht="47.25" customHeight="1">
      <c r="A103" s="237"/>
      <c r="B103" s="237"/>
      <c r="C103" s="237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108"/>
      <c r="AX103" s="165"/>
      <c r="AY103" s="165"/>
      <c r="AZ103" s="165"/>
      <c r="BA103" s="165"/>
      <c r="BB103" s="165"/>
      <c r="BC103" s="165"/>
      <c r="BD103" s="165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</row>
  </sheetData>
  <sheetProtection sheet="1" objects="1" scenarios="1"/>
  <mergeCells count="86">
    <mergeCell ref="A71:A72"/>
    <mergeCell ref="A87:A88"/>
    <mergeCell ref="A73:A74"/>
    <mergeCell ref="A79:A80"/>
    <mergeCell ref="A91:A92"/>
    <mergeCell ref="D94:R103"/>
    <mergeCell ref="A57:A58"/>
    <mergeCell ref="A61:A62"/>
    <mergeCell ref="A75:A76"/>
    <mergeCell ref="A77:A78"/>
    <mergeCell ref="A83:A84"/>
    <mergeCell ref="A45:A46"/>
    <mergeCell ref="A47:A48"/>
    <mergeCell ref="A65:A66"/>
    <mergeCell ref="A67:A68"/>
    <mergeCell ref="A49:A50"/>
    <mergeCell ref="A69:A70"/>
    <mergeCell ref="A27:A28"/>
    <mergeCell ref="A17:A18"/>
    <mergeCell ref="A55:A56"/>
    <mergeCell ref="A81:A82"/>
    <mergeCell ref="A89:A90"/>
    <mergeCell ref="A85:A86"/>
    <mergeCell ref="A23:A24"/>
    <mergeCell ref="A19:A20"/>
    <mergeCell ref="A35:A36"/>
    <mergeCell ref="A31:A32"/>
    <mergeCell ref="A53:A54"/>
    <mergeCell ref="A63:A64"/>
    <mergeCell ref="A33:A34"/>
    <mergeCell ref="A37:A38"/>
    <mergeCell ref="A41:A42"/>
    <mergeCell ref="A43:A44"/>
    <mergeCell ref="A59:A60"/>
    <mergeCell ref="A51:A52"/>
    <mergeCell ref="A39:A40"/>
    <mergeCell ref="A2:AV2"/>
    <mergeCell ref="A3:A5"/>
    <mergeCell ref="B3:B5"/>
    <mergeCell ref="C3:C5"/>
    <mergeCell ref="D3:F4"/>
    <mergeCell ref="G3:I4"/>
    <mergeCell ref="P3:R4"/>
    <mergeCell ref="AK4:AM4"/>
    <mergeCell ref="AQ3:AV3"/>
    <mergeCell ref="AQ4:AS4"/>
    <mergeCell ref="A13:A14"/>
    <mergeCell ref="A15:A16"/>
    <mergeCell ref="A29:A30"/>
    <mergeCell ref="J3:L4"/>
    <mergeCell ref="M3:O4"/>
    <mergeCell ref="A11:A12"/>
    <mergeCell ref="A7:A8"/>
    <mergeCell ref="A21:A22"/>
    <mergeCell ref="A25:A26"/>
    <mergeCell ref="A9:A10"/>
    <mergeCell ref="AT4:AV4"/>
    <mergeCell ref="AE3:AM3"/>
    <mergeCell ref="AE4:AG4"/>
    <mergeCell ref="AH4:AJ4"/>
    <mergeCell ref="AN3:AP4"/>
    <mergeCell ref="V3:X4"/>
    <mergeCell ref="Y3:AA4"/>
    <mergeCell ref="S3:U4"/>
    <mergeCell ref="AB3:AD4"/>
    <mergeCell ref="AX96:AY96"/>
    <mergeCell ref="AX97:AY97"/>
    <mergeCell ref="AX98:AY98"/>
    <mergeCell ref="AX5:BP5"/>
    <mergeCell ref="AI95:AJ95"/>
    <mergeCell ref="AX95:CR95"/>
    <mergeCell ref="AP95:AS95"/>
    <mergeCell ref="AU95:AV95"/>
    <mergeCell ref="AP96:AS96"/>
    <mergeCell ref="AU96:AV96"/>
    <mergeCell ref="AI97:AK97"/>
    <mergeCell ref="AL97:AN97"/>
    <mergeCell ref="AP97:AS97"/>
    <mergeCell ref="AU100:AV101"/>
    <mergeCell ref="AL99:AN99"/>
    <mergeCell ref="AL100:AN100"/>
    <mergeCell ref="AL98:AN98"/>
    <mergeCell ref="AP98:AS98"/>
    <mergeCell ref="AU97:AV97"/>
    <mergeCell ref="AU98:AV98"/>
  </mergeCells>
  <printOptions horizontalCentered="1"/>
  <pageMargins left="0.15748031496062992" right="0.1968503937007874" top="0.2755905511811024" bottom="0.31496062992125984" header="0.15748031496062992" footer="0.15748031496062992"/>
  <pageSetup horizontalDpi="600" verticalDpi="600" orientation="landscape" paperSize="9" scale="65" r:id="rId1"/>
  <headerFooter>
    <oddFooter>&amp;C&amp;P</oddFooter>
  </headerFooter>
  <colBreaks count="1" manualBreakCount="1">
    <brk id="6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1.7109375" style="0" customWidth="1"/>
  </cols>
  <sheetData>
    <row r="1" ht="15">
      <c r="A1" s="14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0.28125" style="21" customWidth="1"/>
    <col min="2" max="2" width="13.28125" style="21" customWidth="1"/>
    <col min="3" max="18" width="8.57421875" style="21" customWidth="1"/>
    <col min="19" max="16384" width="9.140625" style="21" customWidth="1"/>
  </cols>
  <sheetData>
    <row r="1" spans="1:18" ht="27" customHeight="1">
      <c r="A1" s="353" t="s">
        <v>116</v>
      </c>
      <c r="B1" s="142" t="s">
        <v>117</v>
      </c>
      <c r="C1" s="353" t="s">
        <v>118</v>
      </c>
      <c r="D1" s="353"/>
      <c r="E1" s="353" t="s">
        <v>119</v>
      </c>
      <c r="F1" s="353"/>
      <c r="G1" s="353" t="s">
        <v>120</v>
      </c>
      <c r="H1" s="353"/>
      <c r="I1" s="353" t="s">
        <v>121</v>
      </c>
      <c r="J1" s="353"/>
      <c r="K1" s="353" t="s">
        <v>122</v>
      </c>
      <c r="L1" s="353"/>
      <c r="M1" s="353" t="s">
        <v>123</v>
      </c>
      <c r="N1" s="353"/>
      <c r="O1" s="353" t="s">
        <v>124</v>
      </c>
      <c r="P1" s="353"/>
      <c r="Q1" s="353" t="s">
        <v>125</v>
      </c>
      <c r="R1" s="353"/>
    </row>
    <row r="2" spans="1:18" ht="12.75">
      <c r="A2" s="353"/>
      <c r="B2" s="142" t="s">
        <v>126</v>
      </c>
      <c r="C2" s="142" t="s">
        <v>11</v>
      </c>
      <c r="D2" s="142" t="s">
        <v>127</v>
      </c>
      <c r="E2" s="142" t="s">
        <v>11</v>
      </c>
      <c r="F2" s="142" t="s">
        <v>127</v>
      </c>
      <c r="G2" s="142" t="s">
        <v>11</v>
      </c>
      <c r="H2" s="142" t="s">
        <v>127</v>
      </c>
      <c r="I2" s="142" t="s">
        <v>11</v>
      </c>
      <c r="J2" s="142" t="s">
        <v>127</v>
      </c>
      <c r="K2" s="142" t="s">
        <v>11</v>
      </c>
      <c r="L2" s="142" t="s">
        <v>127</v>
      </c>
      <c r="M2" s="142" t="s">
        <v>11</v>
      </c>
      <c r="N2" s="142" t="s">
        <v>127</v>
      </c>
      <c r="O2" s="142" t="s">
        <v>11</v>
      </c>
      <c r="P2" s="142" t="s">
        <v>127</v>
      </c>
      <c r="Q2" s="142" t="s">
        <v>11</v>
      </c>
      <c r="R2" s="142" t="s">
        <v>127</v>
      </c>
    </row>
    <row r="3" spans="1:18" ht="12.75">
      <c r="A3" s="143" t="s">
        <v>355</v>
      </c>
      <c r="B3" s="144">
        <v>1</v>
      </c>
      <c r="C3" s="145"/>
      <c r="D3" s="145"/>
      <c r="E3" s="145">
        <v>6</v>
      </c>
      <c r="F3" s="145">
        <v>1</v>
      </c>
      <c r="G3" s="145"/>
      <c r="H3" s="145"/>
      <c r="I3" s="145">
        <v>1</v>
      </c>
      <c r="J3" s="145">
        <v>3</v>
      </c>
      <c r="K3" s="145">
        <v>8</v>
      </c>
      <c r="L3" s="145">
        <v>1</v>
      </c>
      <c r="M3" s="145">
        <v>1</v>
      </c>
      <c r="N3" s="145">
        <v>4</v>
      </c>
      <c r="O3" s="145"/>
      <c r="P3" s="145"/>
      <c r="Q3" s="145"/>
      <c r="R3" s="145"/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6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4" sqref="M4"/>
    </sheetView>
  </sheetViews>
  <sheetFormatPr defaultColWidth="9.140625" defaultRowHeight="15"/>
  <cols>
    <col min="1" max="1" width="9.421875" style="29" customWidth="1"/>
    <col min="2" max="2" width="26.00390625" style="29" customWidth="1"/>
    <col min="3" max="3" width="14.57421875" style="29" customWidth="1"/>
    <col min="4" max="4" width="9.7109375" style="26" customWidth="1"/>
    <col min="5" max="5" width="3.421875" style="27" customWidth="1"/>
    <col min="6" max="10" width="3.00390625" style="27" customWidth="1"/>
    <col min="11" max="81" width="4.00390625" style="138" customWidth="1"/>
    <col min="82" max="16384" width="9.140625" style="27" customWidth="1"/>
  </cols>
  <sheetData>
    <row r="1" spans="1:81" s="24" customFormat="1" ht="51.75" customHeight="1">
      <c r="A1" s="22" t="s">
        <v>128</v>
      </c>
      <c r="B1" s="22" t="s">
        <v>129</v>
      </c>
      <c r="C1" s="22" t="s">
        <v>130</v>
      </c>
      <c r="D1" s="23" t="s">
        <v>131</v>
      </c>
      <c r="E1" s="354" t="s">
        <v>132</v>
      </c>
      <c r="F1" s="354"/>
      <c r="G1" s="354" t="s">
        <v>133</v>
      </c>
      <c r="H1" s="354"/>
      <c r="I1" s="354" t="s">
        <v>134</v>
      </c>
      <c r="J1" s="354"/>
      <c r="K1" s="136" t="s">
        <v>135</v>
      </c>
      <c r="L1" s="136" t="s">
        <v>136</v>
      </c>
      <c r="M1" s="137" t="s">
        <v>137</v>
      </c>
      <c r="N1" s="137" t="s">
        <v>138</v>
      </c>
      <c r="O1" s="137" t="s">
        <v>139</v>
      </c>
      <c r="P1" s="137" t="s">
        <v>138</v>
      </c>
      <c r="Q1" s="136" t="s">
        <v>136</v>
      </c>
      <c r="R1" s="137" t="s">
        <v>137</v>
      </c>
      <c r="S1" s="137" t="s">
        <v>138</v>
      </c>
      <c r="T1" s="137" t="s">
        <v>139</v>
      </c>
      <c r="U1" s="137" t="s">
        <v>138</v>
      </c>
      <c r="V1" s="136" t="s">
        <v>136</v>
      </c>
      <c r="W1" s="137" t="s">
        <v>137</v>
      </c>
      <c r="X1" s="137" t="s">
        <v>138</v>
      </c>
      <c r="Y1" s="137" t="s">
        <v>139</v>
      </c>
      <c r="Z1" s="137" t="s">
        <v>138</v>
      </c>
      <c r="AA1" s="136" t="s">
        <v>136</v>
      </c>
      <c r="AB1" s="137" t="s">
        <v>137</v>
      </c>
      <c r="AC1" s="137" t="s">
        <v>138</v>
      </c>
      <c r="AD1" s="137" t="s">
        <v>139</v>
      </c>
      <c r="AE1" s="137" t="s">
        <v>138</v>
      </c>
      <c r="AF1" s="136" t="s">
        <v>136</v>
      </c>
      <c r="AG1" s="137" t="s">
        <v>137</v>
      </c>
      <c r="AH1" s="137" t="s">
        <v>138</v>
      </c>
      <c r="AI1" s="137" t="s">
        <v>139</v>
      </c>
      <c r="AJ1" s="137" t="s">
        <v>138</v>
      </c>
      <c r="AK1" s="136" t="s">
        <v>136</v>
      </c>
      <c r="AL1" s="137" t="s">
        <v>137</v>
      </c>
      <c r="AM1" s="137" t="s">
        <v>138</v>
      </c>
      <c r="AN1" s="137" t="s">
        <v>139</v>
      </c>
      <c r="AO1" s="137" t="s">
        <v>138</v>
      </c>
      <c r="AP1" s="136" t="s">
        <v>136</v>
      </c>
      <c r="AQ1" s="137" t="s">
        <v>137</v>
      </c>
      <c r="AR1" s="137" t="s">
        <v>138</v>
      </c>
      <c r="AS1" s="137" t="s">
        <v>139</v>
      </c>
      <c r="AT1" s="137" t="s">
        <v>138</v>
      </c>
      <c r="AU1" s="136" t="s">
        <v>136</v>
      </c>
      <c r="AV1" s="137" t="s">
        <v>137</v>
      </c>
      <c r="AW1" s="137" t="s">
        <v>138</v>
      </c>
      <c r="AX1" s="137" t="s">
        <v>139</v>
      </c>
      <c r="AY1" s="137" t="s">
        <v>138</v>
      </c>
      <c r="AZ1" s="136" t="s">
        <v>136</v>
      </c>
      <c r="BA1" s="137" t="s">
        <v>137</v>
      </c>
      <c r="BB1" s="137" t="s">
        <v>138</v>
      </c>
      <c r="BC1" s="137" t="s">
        <v>139</v>
      </c>
      <c r="BD1" s="137" t="s">
        <v>138</v>
      </c>
      <c r="BE1" s="136" t="s">
        <v>136</v>
      </c>
      <c r="BF1" s="137" t="s">
        <v>137</v>
      </c>
      <c r="BG1" s="137" t="s">
        <v>138</v>
      </c>
      <c r="BH1" s="137" t="s">
        <v>139</v>
      </c>
      <c r="BI1" s="137" t="s">
        <v>138</v>
      </c>
      <c r="BJ1" s="136" t="s">
        <v>136</v>
      </c>
      <c r="BK1" s="137" t="s">
        <v>137</v>
      </c>
      <c r="BL1" s="137" t="s">
        <v>138</v>
      </c>
      <c r="BM1" s="137" t="s">
        <v>139</v>
      </c>
      <c r="BN1" s="137" t="s">
        <v>138</v>
      </c>
      <c r="BO1" s="136" t="s">
        <v>136</v>
      </c>
      <c r="BP1" s="137" t="s">
        <v>137</v>
      </c>
      <c r="BQ1" s="137" t="s">
        <v>138</v>
      </c>
      <c r="BR1" s="137" t="s">
        <v>139</v>
      </c>
      <c r="BS1" s="137" t="s">
        <v>138</v>
      </c>
      <c r="BT1" s="136" t="s">
        <v>136</v>
      </c>
      <c r="BU1" s="137" t="s">
        <v>137</v>
      </c>
      <c r="BV1" s="137" t="s">
        <v>138</v>
      </c>
      <c r="BW1" s="137" t="s">
        <v>139</v>
      </c>
      <c r="BX1" s="137" t="s">
        <v>138</v>
      </c>
      <c r="BY1" s="136" t="s">
        <v>136</v>
      </c>
      <c r="BZ1" s="137" t="s">
        <v>137</v>
      </c>
      <c r="CA1" s="137" t="s">
        <v>138</v>
      </c>
      <c r="CB1" s="137" t="s">
        <v>139</v>
      </c>
      <c r="CC1" s="137" t="s">
        <v>138</v>
      </c>
    </row>
    <row r="2" spans="1:21" s="139" customFormat="1" ht="12">
      <c r="A2" s="141" t="s">
        <v>143</v>
      </c>
      <c r="B2" s="25" t="s">
        <v>147</v>
      </c>
      <c r="C2" s="140" t="s">
        <v>355</v>
      </c>
      <c r="D2" s="26">
        <v>7</v>
      </c>
      <c r="E2" s="27">
        <v>3</v>
      </c>
      <c r="F2" s="27">
        <v>1</v>
      </c>
      <c r="G2" s="27">
        <v>1</v>
      </c>
      <c r="H2" s="27">
        <v>1</v>
      </c>
      <c r="I2" s="27"/>
      <c r="J2" s="27"/>
      <c r="K2" s="139">
        <v>2</v>
      </c>
      <c r="L2" s="139">
        <v>1</v>
      </c>
      <c r="M2" s="139">
        <v>3</v>
      </c>
      <c r="N2" s="139">
        <v>18</v>
      </c>
      <c r="O2" s="139">
        <v>7</v>
      </c>
      <c r="P2" s="139">
        <v>21</v>
      </c>
      <c r="Q2" s="139">
        <v>1</v>
      </c>
      <c r="R2" s="139">
        <v>3</v>
      </c>
      <c r="S2" s="139">
        <v>28</v>
      </c>
      <c r="T2" s="139">
        <v>4</v>
      </c>
      <c r="U2" s="139">
        <v>32</v>
      </c>
    </row>
    <row r="3" spans="1:21" s="139" customFormat="1" ht="12">
      <c r="A3" s="141" t="s">
        <v>144</v>
      </c>
      <c r="B3" s="25" t="s">
        <v>147</v>
      </c>
      <c r="C3" s="140" t="s">
        <v>356</v>
      </c>
      <c r="D3" s="26">
        <v>7</v>
      </c>
      <c r="E3" s="27">
        <v>3</v>
      </c>
      <c r="F3" s="27">
        <v>1</v>
      </c>
      <c r="G3" s="27">
        <v>1</v>
      </c>
      <c r="H3" s="27">
        <v>1</v>
      </c>
      <c r="I3" s="27"/>
      <c r="J3" s="27"/>
      <c r="K3" s="139">
        <v>2</v>
      </c>
      <c r="L3" s="139">
        <v>1</v>
      </c>
      <c r="M3" s="139">
        <v>4</v>
      </c>
      <c r="N3" s="139">
        <v>5</v>
      </c>
      <c r="O3" s="139">
        <v>4</v>
      </c>
      <c r="P3" s="139">
        <v>103</v>
      </c>
      <c r="Q3" s="139">
        <v>1</v>
      </c>
      <c r="R3" s="139">
        <v>4</v>
      </c>
      <c r="S3" s="139">
        <v>108</v>
      </c>
      <c r="T3" s="139">
        <v>4</v>
      </c>
      <c r="U3" s="139">
        <v>113</v>
      </c>
    </row>
    <row r="4" spans="1:16" s="139" customFormat="1" ht="12">
      <c r="A4" s="141" t="s">
        <v>145</v>
      </c>
      <c r="B4" s="25" t="s">
        <v>147</v>
      </c>
      <c r="C4" s="38" t="s">
        <v>148</v>
      </c>
      <c r="D4" s="26">
        <v>7</v>
      </c>
      <c r="E4" s="27">
        <v>3</v>
      </c>
      <c r="F4" s="27">
        <v>1</v>
      </c>
      <c r="G4" s="27">
        <v>1</v>
      </c>
      <c r="H4" s="27">
        <v>1</v>
      </c>
      <c r="I4" s="27"/>
      <c r="J4" s="28"/>
      <c r="K4" s="139">
        <v>1</v>
      </c>
      <c r="L4" s="139">
        <v>1</v>
      </c>
      <c r="M4" s="139">
        <v>4</v>
      </c>
      <c r="N4" s="139">
        <v>7</v>
      </c>
      <c r="O4" s="139">
        <v>18</v>
      </c>
      <c r="P4" s="139">
        <v>18</v>
      </c>
    </row>
    <row r="5" spans="1:21" s="139" customFormat="1" ht="12">
      <c r="A5" s="141" t="s">
        <v>146</v>
      </c>
      <c r="B5" s="25" t="s">
        <v>147</v>
      </c>
      <c r="C5" s="140" t="s">
        <v>149</v>
      </c>
      <c r="D5" s="26">
        <v>7</v>
      </c>
      <c r="E5" s="27">
        <v>3</v>
      </c>
      <c r="F5" s="27">
        <v>1</v>
      </c>
      <c r="G5" s="27">
        <v>1</v>
      </c>
      <c r="H5" s="27">
        <v>1</v>
      </c>
      <c r="I5" s="27"/>
      <c r="J5" s="27"/>
      <c r="K5" s="139">
        <v>2</v>
      </c>
      <c r="L5" s="139">
        <v>1</v>
      </c>
      <c r="M5" s="139">
        <v>3</v>
      </c>
      <c r="N5" s="139">
        <v>7</v>
      </c>
      <c r="O5" s="139">
        <v>18</v>
      </c>
      <c r="P5" s="139">
        <v>13</v>
      </c>
      <c r="Q5" s="139">
        <v>1</v>
      </c>
      <c r="R5" s="139">
        <v>3</v>
      </c>
      <c r="S5" s="139">
        <v>20</v>
      </c>
      <c r="T5" s="139">
        <v>13</v>
      </c>
      <c r="U5" s="139">
        <v>23</v>
      </c>
    </row>
    <row r="6" spans="1:16" s="139" customFormat="1" ht="12">
      <c r="A6" s="141" t="s">
        <v>357</v>
      </c>
      <c r="B6" s="25" t="s">
        <v>147</v>
      </c>
      <c r="C6" s="140" t="s">
        <v>150</v>
      </c>
      <c r="D6" s="26">
        <v>7</v>
      </c>
      <c r="E6" s="27">
        <v>3</v>
      </c>
      <c r="F6" s="27">
        <v>1</v>
      </c>
      <c r="G6" s="27">
        <v>1</v>
      </c>
      <c r="H6" s="27">
        <v>1</v>
      </c>
      <c r="I6" s="27"/>
      <c r="J6" s="27"/>
      <c r="K6" s="139">
        <v>1</v>
      </c>
      <c r="L6" s="139">
        <v>1</v>
      </c>
      <c r="M6" s="139">
        <v>4</v>
      </c>
      <c r="N6" s="139">
        <v>7</v>
      </c>
      <c r="O6" s="139">
        <v>48</v>
      </c>
      <c r="P6" s="139">
        <v>92</v>
      </c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Степанова Наталья Александровна</cp:lastModifiedBy>
  <cp:lastPrinted>2022-06-28T14:00:11Z</cp:lastPrinted>
  <dcterms:created xsi:type="dcterms:W3CDTF">2016-04-21T06:57:40Z</dcterms:created>
  <dcterms:modified xsi:type="dcterms:W3CDTF">2023-05-18T07:06:42Z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