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3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Z_09BB3F20_F76D_4A4A_8D3E_0878AFAE0924_.wvu.PrintArea" localSheetId="0" hidden="1">'3-ОИП'!$A$2:$F$139</definedName>
    <definedName name="Z_09BB3F20_F76D_4A4A_8D3E_0878AFAE0924_.wvu.PrintTitles" localSheetId="0" hidden="1">'3-ОИП'!$16:$17</definedName>
    <definedName name="_xlnm.Print_Titles" localSheetId="0">'3-ОИП'!$16:$17</definedName>
    <definedName name="Код">"R[1]C"</definedName>
    <definedName name="_xlnm.Print_Area" localSheetId="0">'3-ОИП'!$A$1:$F$139</definedName>
  </definedNames>
  <calcPr fullCalcOnLoad="1"/>
</workbook>
</file>

<file path=xl/comments1.xml><?xml version="1.0" encoding="utf-8"?>
<comments xmlns="http://schemas.openxmlformats.org/spreadsheetml/2006/main">
  <authors>
    <author>Степанова Наталья Александровна</author>
  </authors>
  <commentList>
    <comment ref="B138" authorId="0">
      <text>
        <r>
          <rPr>
            <b/>
            <sz val="9"/>
            <rFont val="Tahoma"/>
            <family val="2"/>
          </rPr>
          <t>С указанием кода города</t>
        </r>
      </text>
    </comment>
  </commentList>
</comments>
</file>

<file path=xl/sharedStrings.xml><?xml version="1.0" encoding="utf-8"?>
<sst xmlns="http://schemas.openxmlformats.org/spreadsheetml/2006/main" count="822" uniqueCount="321">
  <si>
    <t>x</t>
  </si>
  <si>
    <t>х</t>
  </si>
  <si>
    <t>в том числе:
 младший обслуживающий персонал</t>
  </si>
  <si>
    <t xml:space="preserve">Руководитель </t>
  </si>
  <si>
    <t>310</t>
  </si>
  <si>
    <t>311</t>
  </si>
  <si>
    <t>320</t>
  </si>
  <si>
    <t>321</t>
  </si>
  <si>
    <t>322</t>
  </si>
  <si>
    <t>330</t>
  </si>
  <si>
    <t>Протокол контроля</t>
  </si>
  <si>
    <t>графа 1</t>
  </si>
  <si>
    <t>графа 2</t>
  </si>
  <si>
    <t>Формула контроля</t>
  </si>
  <si>
    <t>стр.100&gt;=стр.101</t>
  </si>
  <si>
    <t>лок.код</t>
  </si>
  <si>
    <t>Код строки</t>
  </si>
  <si>
    <t>Б</t>
  </si>
  <si>
    <t>(подпись)</t>
  </si>
  <si>
    <t>(дата составления документа)</t>
  </si>
  <si>
    <t>Наименование показателя</t>
  </si>
  <si>
    <t>Ед. изм.</t>
  </si>
  <si>
    <t>чел.</t>
  </si>
  <si>
    <t>100</t>
  </si>
  <si>
    <t>A</t>
  </si>
  <si>
    <t xml:space="preserve"> за счет иных источников</t>
  </si>
  <si>
    <t>201</t>
  </si>
  <si>
    <t>211</t>
  </si>
  <si>
    <t>221</t>
  </si>
  <si>
    <t>222</t>
  </si>
  <si>
    <t>223</t>
  </si>
  <si>
    <t>301</t>
  </si>
  <si>
    <t>За период с начала года</t>
  </si>
  <si>
    <t>B</t>
  </si>
  <si>
    <t>тыс. руб.</t>
  </si>
  <si>
    <t>110</t>
  </si>
  <si>
    <t>Сведения о численности и заработной плате работников</t>
  </si>
  <si>
    <t>120</t>
  </si>
  <si>
    <t>130</t>
  </si>
  <si>
    <t>101</t>
  </si>
  <si>
    <t>121</t>
  </si>
  <si>
    <t>200</t>
  </si>
  <si>
    <t>210</t>
  </si>
  <si>
    <t>220</t>
  </si>
  <si>
    <t>230</t>
  </si>
  <si>
    <t>300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</si>
  <si>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</si>
  <si>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</si>
  <si>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</si>
  <si>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</si>
  <si>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</si>
  <si>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</si>
  <si>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</si>
  <si>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</si>
  <si>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</si>
  <si>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</si>
  <si>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</si>
  <si>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</si>
  <si>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</si>
  <si>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</si>
  <si>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</si>
  <si>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</si>
  <si>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</si>
  <si>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</si>
  <si>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</si>
  <si>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</si>
  <si>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</si>
  <si>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</si>
  <si>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</si>
  <si>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</si>
  <si>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</si>
  <si>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</si>
  <si>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</si>
  <si>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131</t>
  </si>
  <si>
    <t>231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</si>
  <si>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</si>
  <si>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Ежеквартальная</t>
  </si>
  <si>
    <r>
      <t>Кому представляется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Федеральное агентство лесного хозяйства, 115184, г. Москва, ул. Пятницкая, д. 59/19</t>
    </r>
  </si>
  <si>
    <t>За отчетный период</t>
  </si>
  <si>
    <t>ед.</t>
  </si>
  <si>
    <t>323</t>
  </si>
  <si>
    <t>331</t>
  </si>
  <si>
    <t>410</t>
  </si>
  <si>
    <t>420</t>
  </si>
  <si>
    <t>430</t>
  </si>
  <si>
    <t>400</t>
  </si>
  <si>
    <t>500</t>
  </si>
  <si>
    <t>501</t>
  </si>
  <si>
    <t>502</t>
  </si>
  <si>
    <t>510</t>
  </si>
  <si>
    <t>511</t>
  </si>
  <si>
    <t>512</t>
  </si>
  <si>
    <t>520</t>
  </si>
  <si>
    <t>521</t>
  </si>
  <si>
    <t>522</t>
  </si>
  <si>
    <t>523</t>
  </si>
  <si>
    <t>530</t>
  </si>
  <si>
    <t>531</t>
  </si>
  <si>
    <t>540</t>
  </si>
  <si>
    <t>532</t>
  </si>
  <si>
    <t>533</t>
  </si>
  <si>
    <t>541</t>
  </si>
  <si>
    <t>542</t>
  </si>
  <si>
    <t>543</t>
  </si>
  <si>
    <t>224</t>
  </si>
  <si>
    <t>324</t>
  </si>
  <si>
    <t>524</t>
  </si>
  <si>
    <t xml:space="preserve">в том числе:
 за счет субвенций из федерального бюджета </t>
  </si>
  <si>
    <t>в том числе:
   подразделения наземной зоны охраны лесов
   от пожаров</t>
  </si>
  <si>
    <t xml:space="preserve">   подразделения авиационной охраны</t>
  </si>
  <si>
    <t xml:space="preserve"> в том числе:
    за счет субвенций из федерального бюджета </t>
  </si>
  <si>
    <t xml:space="preserve">    за счет иных источников</t>
  </si>
  <si>
    <t>Должностное лицо,
ответственное за составление формы</t>
  </si>
  <si>
    <t>Форма 3-ОИП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</si>
  <si>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</si>
  <si>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На конец отчетного периода</t>
  </si>
  <si>
    <t>Списочная численность, всего</t>
  </si>
  <si>
    <t>Среднесписочная численность работников
(без внешних совместителей), всего</t>
  </si>
  <si>
    <t>132</t>
  </si>
  <si>
    <t>Справочно:
   из стр.130 фонд оплаты труда внешних
   совместителей</t>
  </si>
  <si>
    <t>133</t>
  </si>
  <si>
    <t xml:space="preserve"> лесничие</t>
  </si>
  <si>
    <t>в том числе:
 руководители отделов 
 (территориальных органов)</t>
  </si>
  <si>
    <t xml:space="preserve"> участковые лесничие</t>
  </si>
  <si>
    <t>202</t>
  </si>
  <si>
    <t>203</t>
  </si>
  <si>
    <t xml:space="preserve"> младший обслуживающий персонал</t>
  </si>
  <si>
    <t>204</t>
  </si>
  <si>
    <t>212</t>
  </si>
  <si>
    <t>213</t>
  </si>
  <si>
    <t>214</t>
  </si>
  <si>
    <t>232</t>
  </si>
  <si>
    <t>Справочно:
   из стр.230 фонд оплаты труда:
   руководителей отделов 
  (территориальных органов)</t>
  </si>
  <si>
    <t>233</t>
  </si>
  <si>
    <t xml:space="preserve">   лесничих</t>
  </si>
  <si>
    <t>234</t>
  </si>
  <si>
    <t>235</t>
  </si>
  <si>
    <t>236</t>
  </si>
  <si>
    <t>237</t>
  </si>
  <si>
    <t xml:space="preserve">   участковых лесничих</t>
  </si>
  <si>
    <t xml:space="preserve">   младшего обслуживающего персонала</t>
  </si>
  <si>
    <t xml:space="preserve">   из стр.230 фонд оплаты труда внешних
   совместителей</t>
  </si>
  <si>
    <t>302</t>
  </si>
  <si>
    <t>303</t>
  </si>
  <si>
    <t>304</t>
  </si>
  <si>
    <t>312</t>
  </si>
  <si>
    <t>313</t>
  </si>
  <si>
    <t>314</t>
  </si>
  <si>
    <t>332</t>
  </si>
  <si>
    <t>333</t>
  </si>
  <si>
    <t xml:space="preserve"> за счет средств бюджета субъекта Российской
 Федерации</t>
  </si>
  <si>
    <t>334</t>
  </si>
  <si>
    <t>335</t>
  </si>
  <si>
    <t>336</t>
  </si>
  <si>
    <t>337</t>
  </si>
  <si>
    <t>338</t>
  </si>
  <si>
    <t>в том числе:
 за счет средств бюджета субъекта Российской
 Федерации</t>
  </si>
  <si>
    <t>431</t>
  </si>
  <si>
    <t>432</t>
  </si>
  <si>
    <t>Справочно:
   из стр.430 фонд оплаты труда внешних
   совместителей</t>
  </si>
  <si>
    <t>433</t>
  </si>
  <si>
    <r>
      <t xml:space="preserve">Раздел 5. Бюджетные и автономные учреждения, осуществляющие мероприятия по охране, защите и воспроизводству лесов
</t>
    </r>
    <r>
      <rPr>
        <sz val="10"/>
        <rFont val="Arial"/>
        <family val="2"/>
      </rPr>
      <t>Утверждено должностей в штатном расписании, всего</t>
    </r>
  </si>
  <si>
    <t xml:space="preserve">    из них:
    летчики-наблюдатели</t>
  </si>
  <si>
    <t xml:space="preserve">    парашютисты (десантники) - пожарные</t>
  </si>
  <si>
    <t>503</t>
  </si>
  <si>
    <t>504</t>
  </si>
  <si>
    <t>505</t>
  </si>
  <si>
    <t xml:space="preserve">    инструкторы</t>
  </si>
  <si>
    <t>513</t>
  </si>
  <si>
    <t>514</t>
  </si>
  <si>
    <t>515</t>
  </si>
  <si>
    <t>525</t>
  </si>
  <si>
    <t>в том числе:
   из стр.530 фонд оплаты труда подразделения
   наземной зоны охраны лесов от пожаров</t>
  </si>
  <si>
    <t>534</t>
  </si>
  <si>
    <t xml:space="preserve">    за счет средств бюджета субъекта Российской
    Федерации</t>
  </si>
  <si>
    <t>535</t>
  </si>
  <si>
    <t>536</t>
  </si>
  <si>
    <t>537</t>
  </si>
  <si>
    <t>в том числе:
   из стр.530 фонд оплаты труда подразделения
   авиационной охраны</t>
  </si>
  <si>
    <t>538</t>
  </si>
  <si>
    <t>539</t>
  </si>
  <si>
    <t xml:space="preserve">   из стр.538 фонд оплаты труда:
   летчиков-наблюдателей</t>
  </si>
  <si>
    <t xml:space="preserve">   парашютистов (десантников) - пожарных</t>
  </si>
  <si>
    <t xml:space="preserve">   инструкторов</t>
  </si>
  <si>
    <t>544</t>
  </si>
  <si>
    <t>545</t>
  </si>
  <si>
    <t>Справочно:
   из стр.530 фонд оплаты труда внешних
   совместителей</t>
  </si>
  <si>
    <r>
      <t xml:space="preserve">Раздел 6. Всего по пяти разделам
</t>
    </r>
    <r>
      <rPr>
        <sz val="10"/>
        <rFont val="Arial"/>
        <family val="2"/>
      </rPr>
      <t>Утверждено должностей в штатном расписании, всего (сумма стр. 100,200,300,400,500)</t>
    </r>
  </si>
  <si>
    <t>600</t>
  </si>
  <si>
    <t>Списочная численность, всего (сумма стр. 110,210,310,410,510)</t>
  </si>
  <si>
    <t>610</t>
  </si>
  <si>
    <t>Среднесписочная численность работников
(без внешних совместителей), всего (сумма стр. 120,220,320,420,520)</t>
  </si>
  <si>
    <t>611</t>
  </si>
  <si>
    <t>612</t>
  </si>
  <si>
    <t>613</t>
  </si>
  <si>
    <t>614</t>
  </si>
  <si>
    <t>615</t>
  </si>
  <si>
    <t xml:space="preserve"> в том числе:
    за счет субвенций из федерального бюджета
    (сумма стр. 131,231,331,531)</t>
  </si>
  <si>
    <t xml:space="preserve">    за счет средств бюджета субъекта Российской
    Федерации (сумма стр. 132,232,332,431,532)</t>
  </si>
  <si>
    <t xml:space="preserve">    за счет иных источников
    (сумма стр. 333,432,533)</t>
  </si>
  <si>
    <t>3-ОИП</t>
  </si>
  <si>
    <t>160300</t>
  </si>
  <si>
    <t>графа 3</t>
  </si>
  <si>
    <t>стр.120&gt;=стр.121</t>
  </si>
  <si>
    <t>стр.130&gt;=стр.133</t>
  </si>
  <si>
    <t>стр.200&gt;=
стр.201+202+203+204</t>
  </si>
  <si>
    <t>стр.210&gt;=
стр.211+212+213+214</t>
  </si>
  <si>
    <t>стр.220&gt;=
стр.221+222+223+224</t>
  </si>
  <si>
    <t>стр.230&gt;=
стр.233+234+235+236</t>
  </si>
  <si>
    <t>стр.230&gt;=стр.237</t>
  </si>
  <si>
    <t>стр.300&gt;=
стр.301+302+303+304</t>
  </si>
  <si>
    <t>стр.310&gt;=
стр.311+312+313+314</t>
  </si>
  <si>
    <t>стр.320&gt;=
стр.321+322+323+324</t>
  </si>
  <si>
    <t xml:space="preserve">   из стр.330 фонд оплаты труда внешних
   совместителей</t>
  </si>
  <si>
    <t>стр.430&gt;=стр.433</t>
  </si>
  <si>
    <t>стр.500&gt;=стр.501+502</t>
  </si>
  <si>
    <t>стр.502&gt;=стр.503+504+505</t>
  </si>
  <si>
    <t>стр.510&gt;=стр.511+512</t>
  </si>
  <si>
    <t>стр.512&gt;=стр.513+514+515</t>
  </si>
  <si>
    <t>стр.520&gt;=стр.521+522</t>
  </si>
  <si>
    <t>стр.522&gt;=стр.523+524+525</t>
  </si>
  <si>
    <t>стр.531&gt;=стр.535+539</t>
  </si>
  <si>
    <t>стр.532&gt;=стр.536+540</t>
  </si>
  <si>
    <t>стр.533&gt;=стр.537+541</t>
  </si>
  <si>
    <t>стр.538&gt;=стр.542+543+544</t>
  </si>
  <si>
    <t>стр.330&gt;=
стр.334+335+336+337</t>
  </si>
  <si>
    <t>стр.330&gt;=стр.338</t>
  </si>
  <si>
    <t>стр.530&gt;=стр.545</t>
  </si>
  <si>
    <t>стр.100 гр.3&gt;=стр.110 гр.3</t>
  </si>
  <si>
    <t>стр.100 гр.3&gt;=стр.120 гр.2</t>
  </si>
  <si>
    <t>стр.101 гр.3&gt;=стр.121 гр.2</t>
  </si>
  <si>
    <t>стр.200 гр.3&gt;=стр.210 гр.3</t>
  </si>
  <si>
    <t>стр.201 гр.3&gt;=стр.211 гр.3</t>
  </si>
  <si>
    <t>стр.202 гр.3&gt;=стр.212 гр.3</t>
  </si>
  <si>
    <t>стр.203 гр.3&gt;=стр.213 гр.3</t>
  </si>
  <si>
    <t>стр.204 гр.3&gt;=стр.214 гр.3</t>
  </si>
  <si>
    <t>стр.200 гр.3&gt;=стр.220 гр.2</t>
  </si>
  <si>
    <t>стр.201 гр.3&gt;=стр.221 гр.2</t>
  </si>
  <si>
    <t>стр.202 гр.3&gt;=стр.222 гр.2</t>
  </si>
  <si>
    <t>стр.203 гр.3&gt;=стр.223 гр.2</t>
  </si>
  <si>
    <t>стр.204 гр.3&gt;=стр.224 гр.2</t>
  </si>
  <si>
    <t>если стр. 221 гр.2 &lt;&gt; 0, то стр.233 гр.2 &lt;&gt; 0</t>
  </si>
  <si>
    <t>если стр. 222 гр.2 &lt;&gt; 0, то стр.234 гр.2 &lt;&gt; 0</t>
  </si>
  <si>
    <t>если стр. 223 гр.2 &lt;&gt; 0, то стр.235 гр.2 &lt;&gt; 0</t>
  </si>
  <si>
    <t>если стр. 224 гр.2 &lt;&gt; 0, то стр.236 гр.2 &lt;&gt; 0</t>
  </si>
  <si>
    <t>если стр. 321 гр.2 &lt;&gt; 0, то стр.334 гр.2 &lt;&gt; 0</t>
  </si>
  <si>
    <t>если стр. 322 гр.2 &lt;&gt; 0, то стр.335 гр.2 &lt;&gt; 0</t>
  </si>
  <si>
    <t>если стр. 323 гр.2 &lt;&gt; 0, то стр.336 гр.2 &lt;&gt; 0</t>
  </si>
  <si>
    <t>если стр. 324 гр.2 &lt;&gt; 0, то стр.337 гр.2 &lt;&gt; 0</t>
  </si>
  <si>
    <t>если стр. 521 гр.2 &lt;&gt; 0, то стр.534 гр.2 &lt;&gt; 0</t>
  </si>
  <si>
    <t>если стр. 522 гр.2 &lt;&gt; 0, то стр.538 гр.2 &lt;&gt; 0</t>
  </si>
  <si>
    <t>если стр. 523 гр.2 &lt;&gt; 0, то стр.542 гр.2 &lt;&gt; 0</t>
  </si>
  <si>
    <t>если стр. 524 гр.2 &lt;&gt; 0, то стр.543 гр.2 &lt;&gt; 0</t>
  </si>
  <si>
    <t>если стр. 525 гр.2 &lt;&gt; 0, то стр.544 гр.2 &lt;&gt; 0</t>
  </si>
  <si>
    <t>стр.300 гр.3&gt;=стр.310 гр.3</t>
  </si>
  <si>
    <t>стр.301 гр.3&gt;=стр.311 гр.3</t>
  </si>
  <si>
    <t>стр.302 гр.3&gt;=стр.312 гр.3</t>
  </si>
  <si>
    <t>стр.303 гр.3&gt;=стр.313 гр.3</t>
  </si>
  <si>
    <t>стр.301 гр.3&gt;=стр.321 гр.2</t>
  </si>
  <si>
    <t>стр.302 гр.3&gt;=стр.322 гр.2</t>
  </si>
  <si>
    <t>стр.303 гр.3&gt;=стр.323 гр.2</t>
  </si>
  <si>
    <t>стр.304 гр.3&gt;=стр.324 гр.2</t>
  </si>
  <si>
    <t>стр.500 гр.3&gt;=стр.510 гр.3</t>
  </si>
  <si>
    <t>стр.501 гр.3&gt;=стр.511 гр.3</t>
  </si>
  <si>
    <t>стр.502 гр.3&gt;=стр.512 гр.3</t>
  </si>
  <si>
    <t>стр.503 гр.3&gt;=стр.513 гр.3</t>
  </si>
  <si>
    <t>стр.504 гр.3&gt;=стр.514 гр.3</t>
  </si>
  <si>
    <t>стр.505 гр.3&gt;=стр.515 гр.3</t>
  </si>
  <si>
    <t>стр.500 гр.3&gt;=стр.520 гр.2</t>
  </si>
  <si>
    <t>стр.501 гр.3&gt;=стр.521 гр.2</t>
  </si>
  <si>
    <t>стр.502 гр.3&gt;=стр.522 гр.2</t>
  </si>
  <si>
    <t>стр.503 гр.3&gt;=стр.523 гр.2</t>
  </si>
  <si>
    <t>стр.504 гр.3&gt;=стр.524 гр.2</t>
  </si>
  <si>
    <t>стр.505 гр.3&gt;=стр.525 гр.2</t>
  </si>
  <si>
    <t>При наличии отклонений по контролям
необходимо прислать разъяснения</t>
  </si>
  <si>
    <t>140</t>
  </si>
  <si>
    <t>150</t>
  </si>
  <si>
    <t>240</t>
  </si>
  <si>
    <t>250</t>
  </si>
  <si>
    <t>Справочно: 
   из стр. 120 среднесписочная численность лиц, осуществляющих федеральный государственный лесной контроль (надзор), лесную охрану, федеральный государственный пожарный надзор в лесах</t>
  </si>
  <si>
    <t>Справочно: 
  из стр. 130 фонд оплаты труда лиц, осуществляющих федеральный государственный лесной контроль (надзор), лесную охрану, федеральный государственный пожарный надзор в лесах</t>
  </si>
  <si>
    <t>Справочно: 
 из стр. 220 среднесписочная численность лиц, осуществляющих федеральный государственный лесной контроль (надзор), лесную охрану, федеральный государственный пожарный надзор в лесах</t>
  </si>
  <si>
    <t>Справочно: 
 из стр. 230 фонд оплаты труда лиц, осуществляющих федеральный государственный лесной контроль (надзор), лесную охрану, федеральный государственный пожарный надзор в лесах</t>
  </si>
  <si>
    <t>340</t>
  </si>
  <si>
    <t>350</t>
  </si>
  <si>
    <t>Справочно: 
 из стр. 320 среднесписочная численность лиц, осуществляющих федеральный государственный лесной контроль (надзор), лесную охрану, федеральный государственный пожарный надзор в лесах</t>
  </si>
  <si>
    <t>Справочно: 
 из стр. 330 фонд оплаты труда лиц, осуществляющих федеральный государственный лесной контроль (надзор), лесную охрану, федеральный государственный пожарный надзор в лесах</t>
  </si>
  <si>
    <r>
      <t>Фонд оплаты труда</t>
    </r>
    <r>
      <rPr>
        <vertAlign val="superscript"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- всего</t>
    </r>
  </si>
  <si>
    <r>
      <t>Фонд оплаты труд</t>
    </r>
    <r>
      <rPr>
        <vertAlign val="superscript"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- всего</t>
    </r>
  </si>
  <si>
    <r>
      <t>Фонд оплаты труда</t>
    </r>
    <r>
      <rPr>
        <vertAlign val="superscript"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- всего</t>
    </r>
  </si>
  <si>
    <r>
      <t>Фонд оплаты труда</t>
    </r>
    <r>
      <rPr>
        <vertAlign val="superscript"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- всего (сумм стр. 130,230,330,430,530)</t>
    </r>
  </si>
  <si>
    <t>620</t>
  </si>
  <si>
    <t>630</t>
  </si>
  <si>
    <t>Справочно: 
   среднесписочная численность лиц, осуществляющих федеральный государственный лесной контроль (надзор), лесную охрану, федеральный государственный пожарный надзор в лесах (сумма стр. 140,240,340)</t>
  </si>
  <si>
    <t>(фамилия, имя отчество (при наличии)</t>
  </si>
  <si>
    <r>
      <rPr>
        <vertAlign val="superscript"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без начислений на оплату труда</t>
    </r>
  </si>
  <si>
    <t>(квартал (кварталы) год)</t>
  </si>
  <si>
    <t>стр.120&gt;=стр.140</t>
  </si>
  <si>
    <t>стр.220&gt;=стр.240</t>
  </si>
  <si>
    <t>стр.330&gt;=стр.350</t>
  </si>
  <si>
    <t>стр.230&gt;=стр.250</t>
  </si>
  <si>
    <t>стр.320&gt;=стр.340</t>
  </si>
  <si>
    <t>стр.304 гр.3&gt;=стр.314 гр.3</t>
  </si>
  <si>
    <t>стр.300 гр.3&gt;=стр.320 гр.2</t>
  </si>
  <si>
    <t>стр.130&gt;=стр.150</t>
  </si>
  <si>
    <t>Справочно: 
  фонд оплаты труда лиц, осуществляющих федеральный государственный лесной контроль (надзор), лесную охрану, федеральный государственный пожарный надзор в лесах (сумма стр. 150,250,350)</t>
  </si>
  <si>
    <t>( контактный телефон)</t>
  </si>
  <si>
    <t xml:space="preserve">(должность) </t>
  </si>
  <si>
    <r>
      <t xml:space="preserve">Раздел 4. Подведомственные учреждения </t>
    </r>
    <r>
      <rPr>
        <b/>
        <i/>
        <sz val="10"/>
        <rFont val="Arial"/>
        <family val="2"/>
      </rPr>
      <t>(кроме лесничеств, бюджетных и автономных учреждений, осуществляющих мероприятия по охране, защите и воспроизводству лесов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</si>
  <si>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Утверждена приказом
Минприроды России
от 01.03.2022  № 144</t>
  </si>
  <si>
    <r>
      <t>Раздел 1. Орган государственной власти субъекта Российской Федерации, уполномоченный в области лесных отношений, за исключением структурных подразделений (отделов), выполняющих функции лесничеств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</si>
  <si>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r>
      <t>Раздел 2. Структурные подразделения (отделы) органа государственной власти субъекта Российской Федерации, уполномоченного в области лесных отношений и территориальные органы, выполняющие функции лесничеств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</si>
  <si>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r>
      <t xml:space="preserve">Раздел 3.  Лесничества </t>
    </r>
    <r>
      <rPr>
        <b/>
        <i/>
        <sz val="10"/>
        <rFont val="Arial"/>
        <family val="2"/>
      </rPr>
      <t>(государственные учреждения)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</si>
  <si>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в том числе:
 руководители лесничеств</t>
  </si>
  <si>
    <t>(наименование лесничества)</t>
  </si>
  <si>
    <t>(наименование органа исполнительной власти субъекта Российской Федерации)</t>
  </si>
  <si>
    <t>(фамилия, имя, 
отчество (при наличии)</t>
  </si>
  <si>
    <t>v2022.1</t>
  </si>
  <si>
    <t/>
  </si>
  <si>
    <t>Справочно:
   из стр.330 фонд оплаты труда:
   руководителей лесничеств</t>
  </si>
  <si>
    <t>гр.1=гр.2 
(для отчета за 1 квартал)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</si>
</sst>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1"/>
      <name val="Arial Cyr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6"/>
      <name val="Arial"/>
      <family val="2"/>
    </font>
    <font>
      <sz val="6"/>
      <name val="Arial Cyr"/>
      <family val="0"/>
    </font>
    <font>
      <sz val="6"/>
      <color indexed="10"/>
      <name val="Arial"/>
      <family val="2"/>
    </font>
    <font>
      <b/>
      <sz val="10"/>
      <color indexed="18"/>
      <name val="Arial Cyr"/>
      <family val="0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b/>
      <sz val="10"/>
      <color indexed="10"/>
      <name val="Arial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1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Courier New"/>
      <family val="3"/>
    </font>
    <font>
      <b/>
      <sz val="10"/>
      <color rgb="FFFF0000"/>
      <name val="Arial"/>
      <family val="2"/>
    </font>
    <font>
      <sz val="6"/>
      <color theme="1"/>
      <name val="Calibri"/>
      <family val="2"/>
    </font>
    <font>
      <sz val="9"/>
      <color rgb="FF000099"/>
      <name val="Arial"/>
      <family val="2"/>
    </font>
    <font>
      <b/>
      <sz val="9"/>
      <color rgb="FF000099"/>
      <name val="Arial"/>
      <family val="2"/>
    </font>
    <font>
      <b/>
      <sz val="12"/>
      <color rgb="FF000099"/>
      <name val="Arial Cyr"/>
      <family val="0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49" fontId="12" fillId="0" borderId="0" xfId="55" applyNumberFormat="1" applyFont="1" applyAlignment="1">
      <alignment horizontal="center" vertical="center" wrapText="1"/>
      <protection/>
    </xf>
    <xf numFmtId="49" fontId="12" fillId="0" borderId="0" xfId="55" applyNumberFormat="1" applyFont="1" applyAlignment="1">
      <alignment horizontal="center" wrapText="1"/>
      <protection/>
    </xf>
    <xf numFmtId="0" fontId="12" fillId="0" borderId="0" xfId="55" applyFont="1" applyAlignment="1">
      <alignment wrapText="1"/>
      <protection/>
    </xf>
    <xf numFmtId="0" fontId="12" fillId="0" borderId="0" xfId="55" applyFont="1">
      <alignment/>
      <protection/>
    </xf>
    <xf numFmtId="49" fontId="11" fillId="0" borderId="0" xfId="55" applyNumberFormat="1" applyFont="1">
      <alignment/>
      <protection/>
    </xf>
    <xf numFmtId="0" fontId="14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5" fillId="0" borderId="0" xfId="55" applyNumberFormat="1" applyFont="1">
      <alignment/>
      <protection/>
    </xf>
    <xf numFmtId="49" fontId="3" fillId="0" borderId="0" xfId="55" applyNumberFormat="1">
      <alignment/>
      <protection/>
    </xf>
    <xf numFmtId="49" fontId="10" fillId="0" borderId="0" xfId="55" applyNumberFormat="1" applyFont="1" applyAlignment="1">
      <alignment horizontal="center"/>
      <protection/>
    </xf>
    <xf numFmtId="0" fontId="3" fillId="0" borderId="0" xfId="55" applyNumberFormat="1">
      <alignment/>
      <protection/>
    </xf>
    <xf numFmtId="0" fontId="10" fillId="0" borderId="0" xfId="55" applyFont="1" applyAlignment="1">
      <alignment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49" fontId="12" fillId="0" borderId="0" xfId="55" applyNumberFormat="1" applyFont="1" applyAlignment="1">
      <alignment horizontal="center" vertical="center"/>
      <protection/>
    </xf>
    <xf numFmtId="0" fontId="3" fillId="0" borderId="0" xfId="54">
      <alignment/>
      <protection/>
    </xf>
    <xf numFmtId="0" fontId="2" fillId="0" borderId="10" xfId="53" applyFont="1" applyFill="1" applyBorder="1" applyAlignment="1" applyProtection="1">
      <alignment vertical="center" wrapText="1"/>
      <protection locked="0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 vertical="top"/>
      <protection/>
    </xf>
    <xf numFmtId="0" fontId="0" fillId="0" borderId="0" xfId="0" applyFill="1" applyAlignment="1">
      <alignment/>
    </xf>
    <xf numFmtId="0" fontId="5" fillId="0" borderId="0" xfId="53" applyFont="1" applyFill="1" applyBorder="1" applyAlignment="1">
      <alignment wrapText="1"/>
      <protection/>
    </xf>
    <xf numFmtId="0" fontId="9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 wrapText="1"/>
      <protection/>
    </xf>
    <xf numFmtId="49" fontId="5" fillId="0" borderId="0" xfId="53" applyNumberFormat="1" applyFont="1" applyFill="1" applyBorder="1" applyAlignment="1" applyProtection="1">
      <alignment horizontal="center" wrapText="1"/>
      <protection locked="0"/>
    </xf>
    <xf numFmtId="0" fontId="3" fillId="0" borderId="11" xfId="53" applyFont="1" applyFill="1" applyBorder="1" applyAlignment="1">
      <alignment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/>
      <protection/>
    </xf>
    <xf numFmtId="3" fontId="3" fillId="0" borderId="10" xfId="54" applyNumberFormat="1" applyFont="1" applyFill="1" applyBorder="1" applyAlignment="1" applyProtection="1">
      <alignment horizontal="center" vertical="center"/>
      <protection/>
    </xf>
    <xf numFmtId="173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2" fillId="0" borderId="0" xfId="53" applyFill="1" applyBorder="1" applyProtection="1">
      <alignment/>
      <protection locked="0"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2" fillId="0" borderId="0" xfId="54" applyFont="1" applyFill="1" applyBorder="1" applyAlignment="1">
      <alignment horizontal="left" wrapText="1" inden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 applyBorder="1" applyAlignment="1" applyProtection="1">
      <alignment horizontal="center" wrapText="1"/>
      <protection locked="0"/>
    </xf>
    <xf numFmtId="172" fontId="7" fillId="0" borderId="0" xfId="53" applyNumberFormat="1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49" fontId="7" fillId="0" borderId="12" xfId="53" applyNumberFormat="1" applyFont="1" applyFill="1" applyBorder="1" applyAlignment="1" applyProtection="1">
      <alignment horizontal="center"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Fill="1">
      <alignment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/>
      <protection/>
    </xf>
    <xf numFmtId="49" fontId="2" fillId="0" borderId="0" xfId="53" applyNumberFormat="1" applyFill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/>
      <protection locked="0"/>
    </xf>
    <xf numFmtId="0" fontId="4" fillId="0" borderId="0" xfId="53" applyFont="1" applyFill="1" applyBorder="1" applyAlignment="1">
      <alignment vertical="top" wrapText="1"/>
      <protection/>
    </xf>
    <xf numFmtId="0" fontId="2" fillId="0" borderId="0" xfId="53" applyFill="1" applyBorder="1">
      <alignment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3" fillId="0" borderId="0" xfId="52" applyFont="1" applyBorder="1" applyAlignment="1" applyProtection="1">
      <alignment horizontal="center" vertical="top" wrapText="1"/>
      <protection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72" fontId="2" fillId="33" borderId="10" xfId="53" applyNumberFormat="1" applyFill="1" applyBorder="1" applyAlignment="1">
      <alignment horizontal="center" vertical="center"/>
      <protection/>
    </xf>
    <xf numFmtId="172" fontId="19" fillId="33" borderId="10" xfId="53" applyNumberFormat="1" applyFont="1" applyFill="1" applyBorder="1" applyAlignment="1">
      <alignment horizontal="center" vertical="center"/>
      <protection/>
    </xf>
    <xf numFmtId="173" fontId="3" fillId="0" borderId="10" xfId="54" applyNumberFormat="1" applyFont="1" applyFill="1" applyBorder="1" applyAlignment="1" applyProtection="1">
      <alignment horizontal="right"/>
      <protection locked="0"/>
    </xf>
    <xf numFmtId="172" fontId="3" fillId="33" borderId="10" xfId="54" applyNumberFormat="1" applyFont="1" applyFill="1" applyBorder="1" applyAlignment="1" applyProtection="1">
      <alignment horizontal="right"/>
      <protection/>
    </xf>
    <xf numFmtId="172" fontId="3" fillId="0" borderId="10" xfId="54" applyNumberFormat="1" applyFont="1" applyFill="1" applyBorder="1" applyAlignment="1" applyProtection="1">
      <alignment horizontal="right"/>
      <protection locked="0"/>
    </xf>
    <xf numFmtId="177" fontId="3" fillId="0" borderId="10" xfId="54" applyNumberFormat="1" applyFont="1" applyFill="1" applyBorder="1" applyAlignment="1" applyProtection="1">
      <alignment horizontal="right"/>
      <protection locked="0"/>
    </xf>
    <xf numFmtId="0" fontId="6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left" vertical="center" wrapText="1" indent="1"/>
      <protection locked="0"/>
    </xf>
    <xf numFmtId="177" fontId="3" fillId="34" borderId="10" xfId="54" applyNumberFormat="1" applyFont="1" applyFill="1" applyBorder="1" applyAlignment="1" applyProtection="1">
      <alignment horizontal="right"/>
      <protection/>
    </xf>
    <xf numFmtId="173" fontId="3" fillId="34" borderId="10" xfId="54" applyNumberFormat="1" applyFont="1" applyFill="1" applyBorder="1" applyAlignment="1" applyProtection="1">
      <alignment horizontal="right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172" fontId="2" fillId="0" borderId="10" xfId="53" applyNumberFormat="1" applyFont="1" applyFill="1" applyBorder="1" applyAlignment="1">
      <alignment horizontal="center" vertical="center"/>
      <protection/>
    </xf>
    <xf numFmtId="172" fontId="67" fillId="33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 indent="1"/>
      <protection/>
    </xf>
    <xf numFmtId="172" fontId="67" fillId="33" borderId="13" xfId="53" applyNumberFormat="1" applyFont="1" applyFill="1" applyBorder="1" applyAlignment="1">
      <alignment horizontal="center" vertical="center"/>
      <protection/>
    </xf>
    <xf numFmtId="0" fontId="2" fillId="35" borderId="0" xfId="54" applyFont="1" applyFill="1">
      <alignment/>
      <protection/>
    </xf>
    <xf numFmtId="0" fontId="0" fillId="35" borderId="0" xfId="0" applyFill="1" applyAlignment="1">
      <alignment/>
    </xf>
    <xf numFmtId="0" fontId="2" fillId="35" borderId="0" xfId="54" applyFont="1" applyFill="1" applyAlignment="1">
      <alignment horizontal="center"/>
      <protection/>
    </xf>
    <xf numFmtId="0" fontId="2" fillId="35" borderId="0" xfId="54" applyFont="1" applyFill="1" applyAlignment="1">
      <alignment horizontal="center" vertical="center" wrapText="1"/>
      <protection/>
    </xf>
    <xf numFmtId="0" fontId="68" fillId="0" borderId="0" xfId="0" applyFont="1" applyAlignment="1">
      <alignment horizontal="justify" vertical="center"/>
    </xf>
    <xf numFmtId="0" fontId="69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172" fontId="2" fillId="33" borderId="0" xfId="53" applyNumberFormat="1" applyFill="1" applyBorder="1" applyAlignment="1">
      <alignment horizontal="center" vertical="center"/>
      <protection/>
    </xf>
    <xf numFmtId="0" fontId="18" fillId="35" borderId="11" xfId="53" applyFont="1" applyFill="1" applyBorder="1" applyAlignment="1">
      <alignment horizontal="right" wrapText="1"/>
      <protection/>
    </xf>
    <xf numFmtId="0" fontId="21" fillId="35" borderId="11" xfId="52" applyFont="1" applyFill="1" applyBorder="1" applyAlignment="1" applyProtection="1">
      <alignment horizontal="left"/>
      <protection locked="0"/>
    </xf>
    <xf numFmtId="0" fontId="18" fillId="35" borderId="11" xfId="52" applyNumberFormat="1" applyFont="1" applyFill="1" applyBorder="1" applyAlignment="1" applyProtection="1">
      <alignment horizontal="center" wrapText="1"/>
      <protection locked="0"/>
    </xf>
    <xf numFmtId="0" fontId="18" fillId="35" borderId="0" xfId="53" applyFont="1" applyFill="1" applyBorder="1" applyAlignment="1">
      <alignment horizontal="left" wrapText="1"/>
      <protection/>
    </xf>
    <xf numFmtId="0" fontId="9" fillId="35" borderId="0" xfId="53" applyFont="1" applyFill="1">
      <alignment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2" fillId="0" borderId="0" xfId="53" applyNumberFormat="1" applyFont="1" applyFill="1" applyAlignment="1">
      <alignment horizontal="left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/>
    </xf>
    <xf numFmtId="0" fontId="2" fillId="0" borderId="11" xfId="53" applyNumberFormat="1" applyFont="1" applyFill="1" applyBorder="1" applyAlignment="1" applyProtection="1">
      <alignment horizontal="center"/>
      <protection locked="0"/>
    </xf>
    <xf numFmtId="0" fontId="12" fillId="0" borderId="0" xfId="55" applyFont="1" applyAlignment="1">
      <alignment horizontal="center" wrapText="1"/>
      <protection/>
    </xf>
    <xf numFmtId="0" fontId="3" fillId="36" borderId="10" xfId="54" applyFill="1" applyBorder="1" applyAlignment="1">
      <alignment horizontal="center" vertical="center" wrapText="1"/>
      <protection/>
    </xf>
    <xf numFmtId="49" fontId="3" fillId="0" borderId="10" xfId="54" applyNumberFormat="1" applyBorder="1">
      <alignment/>
      <protection/>
    </xf>
    <xf numFmtId="0" fontId="3" fillId="0" borderId="10" xfId="54" applyBorder="1" applyAlignment="1">
      <alignment wrapText="1"/>
      <protection/>
    </xf>
    <xf numFmtId="0" fontId="3" fillId="0" borderId="10" xfId="54" applyBorder="1">
      <alignment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49" fontId="4" fillId="0" borderId="0" xfId="53" applyNumberFormat="1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0" borderId="0" xfId="53" applyFont="1" applyFill="1">
      <alignment/>
      <protection/>
    </xf>
    <xf numFmtId="49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4" applyFont="1" applyFill="1" applyBorder="1" applyAlignment="1">
      <alignment horizontal="left" wrapText="1" indent="1"/>
      <protection/>
    </xf>
    <xf numFmtId="0" fontId="23" fillId="0" borderId="0" xfId="54" applyFont="1" applyFill="1" applyBorder="1" applyAlignment="1">
      <alignment horizontal="center" wrapText="1"/>
      <protection/>
    </xf>
    <xf numFmtId="49" fontId="23" fillId="0" borderId="0" xfId="53" applyNumberFormat="1" applyFont="1" applyFill="1" applyBorder="1" applyAlignment="1" applyProtection="1">
      <alignment horizontal="center" wrapText="1"/>
      <protection locked="0"/>
    </xf>
    <xf numFmtId="172" fontId="24" fillId="0" borderId="0" xfId="54" applyNumberFormat="1" applyFont="1" applyFill="1" applyBorder="1" applyAlignment="1" applyProtection="1">
      <alignment horizontal="right"/>
      <protection/>
    </xf>
    <xf numFmtId="3" fontId="24" fillId="0" borderId="0" xfId="54" applyNumberFormat="1" applyFont="1" applyFill="1" applyBorder="1" applyAlignment="1" applyProtection="1">
      <alignment horizontal="center" vertical="center"/>
      <protection/>
    </xf>
    <xf numFmtId="0" fontId="23" fillId="0" borderId="0" xfId="53" applyFont="1" applyFill="1">
      <alignment/>
      <protection/>
    </xf>
    <xf numFmtId="49" fontId="23" fillId="0" borderId="0" xfId="53" applyNumberFormat="1" applyFont="1" applyFill="1" applyBorder="1" applyAlignment="1">
      <alignment horizontal="center" vertical="center"/>
      <protection/>
    </xf>
    <xf numFmtId="172" fontId="25" fillId="0" borderId="0" xfId="53" applyNumberFormat="1" applyFont="1" applyFill="1" applyBorder="1" applyAlignment="1">
      <alignment horizontal="center" vertical="center"/>
      <protection/>
    </xf>
    <xf numFmtId="0" fontId="70" fillId="0" borderId="0" xfId="0" applyFont="1" applyFill="1" applyAlignment="1">
      <alignment/>
    </xf>
    <xf numFmtId="0" fontId="12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1" fontId="11" fillId="0" borderId="0" xfId="55" applyNumberFormat="1" applyFont="1" applyAlignment="1">
      <alignment/>
      <protection/>
    </xf>
    <xf numFmtId="49" fontId="71" fillId="0" borderId="0" xfId="53" applyNumberFormat="1" applyFont="1" applyFill="1">
      <alignment/>
      <protection/>
    </xf>
    <xf numFmtId="0" fontId="14" fillId="0" borderId="0" xfId="52" applyFont="1" applyFill="1" applyBorder="1" applyAlignment="1">
      <alignment horizontal="center"/>
      <protection/>
    </xf>
    <xf numFmtId="49" fontId="27" fillId="0" borderId="10" xfId="52" applyNumberFormat="1" applyFont="1" applyFill="1" applyBorder="1" applyAlignment="1">
      <alignment horizontal="center"/>
      <protection/>
    </xf>
    <xf numFmtId="49" fontId="27" fillId="0" borderId="0" xfId="52" applyNumberFormat="1" applyFont="1" applyFill="1" applyBorder="1" applyAlignment="1">
      <alignment horizontal="center"/>
      <protection/>
    </xf>
    <xf numFmtId="0" fontId="72" fillId="0" borderId="0" xfId="52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0" fontId="2" fillId="0" borderId="11" xfId="53" applyFont="1" applyFill="1" applyBorder="1" applyAlignment="1" applyProtection="1">
      <alignment horizontal="center" wrapText="1"/>
      <protection locked="0"/>
    </xf>
    <xf numFmtId="0" fontId="7" fillId="0" borderId="12" xfId="53" applyFont="1" applyFill="1" applyBorder="1" applyAlignment="1">
      <alignment horizontal="center" vertical="top" wrapText="1"/>
      <protection/>
    </xf>
    <xf numFmtId="172" fontId="2" fillId="33" borderId="10" xfId="53" applyNumberFormat="1" applyFill="1" applyBorder="1" applyAlignment="1">
      <alignment horizontal="center" vertical="center"/>
      <protection/>
    </xf>
    <xf numFmtId="0" fontId="2" fillId="0" borderId="11" xfId="53" applyFont="1" applyFill="1" applyBorder="1" applyAlignment="1" applyProtection="1">
      <alignment horizontal="center"/>
      <protection locked="0"/>
    </xf>
    <xf numFmtId="0" fontId="7" fillId="0" borderId="12" xfId="53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left" vertical="center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15" xfId="53" applyFont="1" applyFill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5" xfId="53" applyFont="1" applyFill="1" applyBorder="1" applyAlignment="1">
      <alignment horizontal="left" vertical="center"/>
      <protection/>
    </xf>
    <xf numFmtId="0" fontId="2" fillId="0" borderId="16" xfId="53" applyFont="1" applyFill="1" applyBorder="1" applyAlignment="1">
      <alignment horizontal="left" vertical="center"/>
      <protection/>
    </xf>
    <xf numFmtId="173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35" borderId="0" xfId="53" applyFont="1" applyFill="1" applyAlignment="1">
      <alignment horizontal="center" vertical="top"/>
      <protection/>
    </xf>
    <xf numFmtId="0" fontId="46" fillId="35" borderId="0" xfId="0" applyFont="1" applyFill="1" applyAlignment="1">
      <alignment horizontal="center" vertical="top"/>
    </xf>
    <xf numFmtId="0" fontId="73" fillId="0" borderId="11" xfId="53" applyNumberFormat="1" applyFont="1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4" xfId="53" applyFont="1" applyFill="1" applyBorder="1" applyAlignment="1">
      <alignment horizontal="left" vertical="center" wrapText="1"/>
      <protection/>
    </xf>
    <xf numFmtId="0" fontId="3" fillId="0" borderId="12" xfId="53" applyFont="1" applyBorder="1" applyAlignment="1" applyProtection="1">
      <alignment horizontal="center" vertical="top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6" xfId="53" applyFont="1" applyFill="1" applyBorder="1" applyAlignment="1">
      <alignment horizontal="center" vertical="top"/>
      <protection/>
    </xf>
    <xf numFmtId="0" fontId="73" fillId="0" borderId="11" xfId="52" applyNumberFormat="1" applyFont="1" applyFill="1" applyBorder="1" applyAlignment="1" applyProtection="1">
      <alignment horizontal="center" wrapText="1"/>
      <protection locked="0"/>
    </xf>
    <xf numFmtId="0" fontId="3" fillId="0" borderId="12" xfId="52" applyFont="1" applyBorder="1" applyAlignment="1" applyProtection="1">
      <alignment horizontal="center" vertical="top" wrapText="1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10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7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0" fontId="74" fillId="0" borderId="14" xfId="54" applyFont="1" applyFill="1" applyBorder="1" applyAlignment="1">
      <alignment horizontal="center" vertical="center" wrapText="1"/>
      <protection/>
    </xf>
    <xf numFmtId="0" fontId="74" fillId="0" borderId="15" xfId="54" applyFont="1" applyFill="1" applyBorder="1" applyAlignment="1">
      <alignment horizontal="center" vertical="center" wrapText="1"/>
      <protection/>
    </xf>
    <xf numFmtId="0" fontId="74" fillId="0" borderId="16" xfId="54" applyFont="1" applyFill="1" applyBorder="1" applyAlignment="1">
      <alignment horizontal="center" vertical="center" wrapText="1"/>
      <protection/>
    </xf>
    <xf numFmtId="0" fontId="3" fillId="36" borderId="10" xfId="54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-Тоrgi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47625</xdr:rowOff>
    </xdr:from>
    <xdr:to>
      <xdr:col>0</xdr:col>
      <xdr:colOff>2038350</xdr:colOff>
      <xdr:row>8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0" y="1924050"/>
          <a:ext cx="2038350" cy="295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714375</xdr:colOff>
      <xdr:row>6</xdr:row>
      <xdr:rowOff>28575</xdr:rowOff>
    </xdr:from>
    <xdr:to>
      <xdr:col>6</xdr:col>
      <xdr:colOff>19050</xdr:colOff>
      <xdr:row>8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7049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54"/>
  <sheetViews>
    <sheetView showZeros="0" tabSelected="1" zoomScale="80" zoomScaleNormal="80" zoomScalePageLayoutView="0" workbookViewId="0" topLeftCell="A1">
      <selection activeCell="N9" sqref="N9"/>
    </sheetView>
  </sheetViews>
  <sheetFormatPr defaultColWidth="9.140625" defaultRowHeight="15"/>
  <cols>
    <col min="1" max="1" width="46.57421875" style="18" customWidth="1"/>
    <col min="2" max="2" width="11.8515625" style="18" customWidth="1"/>
    <col min="3" max="3" width="9.140625" style="18" customWidth="1"/>
    <col min="4" max="6" width="16.00390625" style="18" customWidth="1"/>
    <col min="7" max="7" width="10.57421875" style="18" customWidth="1"/>
    <col min="8" max="8" width="27.28125" style="18" customWidth="1"/>
    <col min="9" max="9" width="11.8515625" style="18" customWidth="1"/>
    <col min="10" max="10" width="11.57421875" style="18" customWidth="1"/>
    <col min="11" max="11" width="10.00390625" style="18" customWidth="1"/>
    <col min="12" max="12" width="9.140625" style="18" customWidth="1"/>
    <col min="13" max="13" width="10.8515625" style="18" bestFit="1" customWidth="1"/>
    <col min="14" max="14" width="32.8515625" style="18" bestFit="1" customWidth="1"/>
    <col min="15" max="16384" width="9.140625" style="18" customWidth="1"/>
  </cols>
  <sheetData>
    <row r="1" spans="1:6" s="141" customFormat="1" ht="12">
      <c r="A1" s="136" t="s">
        <v>201</v>
      </c>
      <c r="B1" s="137" t="s">
        <v>15</v>
      </c>
      <c r="C1" s="138"/>
      <c r="D1" s="138" t="s">
        <v>318</v>
      </c>
      <c r="E1" s="139"/>
      <c r="F1" s="140" t="s">
        <v>317</v>
      </c>
    </row>
    <row r="2" spans="7:12" ht="9" customHeight="1">
      <c r="G2" s="19"/>
      <c r="H2" s="19"/>
      <c r="I2" s="19"/>
      <c r="J2" s="20"/>
      <c r="K2" s="20"/>
      <c r="L2" s="20"/>
    </row>
    <row r="3" spans="1:12" ht="40.5" customHeight="1">
      <c r="A3" s="178" t="s">
        <v>114</v>
      </c>
      <c r="B3" s="165"/>
      <c r="C3" s="165"/>
      <c r="D3" s="166"/>
      <c r="E3" s="169" t="s">
        <v>113</v>
      </c>
      <c r="F3" s="170"/>
      <c r="J3" s="20"/>
      <c r="K3" s="20"/>
      <c r="L3" s="20"/>
    </row>
    <row r="4" spans="1:12" ht="15">
      <c r="A4" s="164" t="s">
        <v>75</v>
      </c>
      <c r="B4" s="165"/>
      <c r="C4" s="165"/>
      <c r="D4" s="166"/>
      <c r="E4" s="171" t="s">
        <v>76</v>
      </c>
      <c r="F4" s="172"/>
      <c r="J4" s="20"/>
      <c r="K4" s="20"/>
      <c r="L4" s="20"/>
    </row>
    <row r="5" spans="1:12" ht="40.5" customHeight="1">
      <c r="A5" s="167" t="s">
        <v>77</v>
      </c>
      <c r="B5" s="165"/>
      <c r="C5" s="165"/>
      <c r="D5" s="166"/>
      <c r="E5" s="176" t="s">
        <v>309</v>
      </c>
      <c r="F5" s="176"/>
      <c r="J5" s="20"/>
      <c r="K5" s="20"/>
      <c r="L5" s="20"/>
    </row>
    <row r="6" spans="1:12" ht="15">
      <c r="A6" s="65"/>
      <c r="B6" s="66"/>
      <c r="C6" s="66"/>
      <c r="D6" s="66"/>
      <c r="E6" s="66"/>
      <c r="F6" s="67"/>
      <c r="J6" s="20"/>
      <c r="K6" s="20"/>
      <c r="L6" s="20"/>
    </row>
    <row r="7" spans="1:25" ht="15.75" customHeight="1">
      <c r="A7" s="177" t="s">
        <v>36</v>
      </c>
      <c r="B7" s="177"/>
      <c r="C7" s="177"/>
      <c r="D7" s="177"/>
      <c r="E7" s="177"/>
      <c r="F7" s="177"/>
      <c r="G7" s="21"/>
      <c r="H7" s="21"/>
      <c r="I7" s="21"/>
      <c r="J7" s="20"/>
      <c r="K7" s="20"/>
      <c r="L7" s="20"/>
      <c r="X7" s="20"/>
      <c r="Y7" s="20"/>
    </row>
    <row r="8" spans="1:25" ht="15.75" customHeight="1">
      <c r="A8" s="103">
        <f>IF(B8="","",IF(B8="1 квартал","за","за 1 квартал -"))</f>
      </c>
      <c r="B8" s="104"/>
      <c r="C8" s="105"/>
      <c r="D8" s="106" t="s">
        <v>55</v>
      </c>
      <c r="E8" s="106"/>
      <c r="F8" s="107"/>
      <c r="G8" s="21"/>
      <c r="H8" s="21"/>
      <c r="I8" s="21"/>
      <c r="J8" s="20"/>
      <c r="K8" s="20"/>
      <c r="L8" s="20"/>
      <c r="X8" s="20"/>
      <c r="Y8" s="20"/>
    </row>
    <row r="9" spans="1:25" ht="15.75">
      <c r="A9" s="161" t="s">
        <v>296</v>
      </c>
      <c r="B9" s="161"/>
      <c r="C9" s="161"/>
      <c r="D9" s="161"/>
      <c r="E9" s="161"/>
      <c r="F9" s="162"/>
      <c r="H9" s="22"/>
      <c r="I9" s="22"/>
      <c r="J9" s="20"/>
      <c r="K9" s="20"/>
      <c r="L9" s="20"/>
      <c r="X9" s="20"/>
      <c r="Y9" s="20"/>
    </row>
    <row r="10" spans="1:25" ht="24.75" customHeight="1">
      <c r="A10" s="163"/>
      <c r="B10" s="163"/>
      <c r="C10" s="163"/>
      <c r="D10" s="163"/>
      <c r="E10" s="163"/>
      <c r="F10" s="163"/>
      <c r="J10" s="20"/>
      <c r="K10" s="20"/>
      <c r="L10" s="20"/>
      <c r="X10" s="20"/>
      <c r="Y10" s="20"/>
    </row>
    <row r="11" spans="1:25" ht="17.25" customHeight="1">
      <c r="A11" s="168" t="s">
        <v>315</v>
      </c>
      <c r="B11" s="168"/>
      <c r="C11" s="168"/>
      <c r="D11" s="168"/>
      <c r="E11" s="168"/>
      <c r="F11" s="168"/>
      <c r="J11" s="20"/>
      <c r="K11" s="20"/>
      <c r="L11" s="20"/>
      <c r="X11" s="20"/>
      <c r="Y11" s="20"/>
    </row>
    <row r="12" spans="1:25" ht="21" customHeight="1">
      <c r="A12" s="173"/>
      <c r="B12" s="173"/>
      <c r="C12" s="173"/>
      <c r="D12" s="173"/>
      <c r="E12" s="173"/>
      <c r="F12" s="173"/>
      <c r="J12" s="20"/>
      <c r="K12" s="20"/>
      <c r="L12" s="20"/>
      <c r="X12" s="20"/>
      <c r="Y12" s="20"/>
    </row>
    <row r="13" spans="1:25" ht="15" customHeight="1">
      <c r="A13" s="174" t="s">
        <v>314</v>
      </c>
      <c r="B13" s="174"/>
      <c r="C13" s="174"/>
      <c r="D13" s="174"/>
      <c r="E13" s="174"/>
      <c r="F13" s="174"/>
      <c r="J13" s="20"/>
      <c r="K13" s="20"/>
      <c r="L13" s="20"/>
      <c r="X13" s="20"/>
      <c r="Y13" s="20"/>
    </row>
    <row r="14" spans="1:25" ht="15" customHeight="1">
      <c r="A14" s="68"/>
      <c r="B14"/>
      <c r="C14"/>
      <c r="D14"/>
      <c r="E14" s="68"/>
      <c r="F14" s="68"/>
      <c r="J14" s="20"/>
      <c r="K14" s="20"/>
      <c r="L14" s="20"/>
      <c r="X14" s="20"/>
      <c r="Y14" s="20"/>
    </row>
    <row r="15" spans="1:25" ht="11.25" customHeight="1">
      <c r="A15" s="23"/>
      <c r="B15" s="23"/>
      <c r="C15" s="24"/>
      <c r="D15" s="25"/>
      <c r="E15" s="25"/>
      <c r="F15" s="25"/>
      <c r="G15" s="26"/>
      <c r="H15" s="26"/>
      <c r="I15" s="26"/>
      <c r="J15" s="20"/>
      <c r="K15" s="20"/>
      <c r="L15" s="20"/>
      <c r="M15" s="27"/>
      <c r="N15" s="27"/>
      <c r="O15" s="27"/>
      <c r="P15" s="27"/>
      <c r="X15" s="20"/>
      <c r="Y15" s="20"/>
    </row>
    <row r="16" spans="1:16" s="27" customFormat="1" ht="38.25">
      <c r="A16" s="118" t="s">
        <v>20</v>
      </c>
      <c r="B16" s="118" t="s">
        <v>21</v>
      </c>
      <c r="C16" s="118" t="s">
        <v>16</v>
      </c>
      <c r="D16" s="118" t="s">
        <v>78</v>
      </c>
      <c r="E16" s="118" t="s">
        <v>32</v>
      </c>
      <c r="F16" s="118" t="s">
        <v>115</v>
      </c>
      <c r="G16" s="26"/>
      <c r="H16" s="179" t="s">
        <v>10</v>
      </c>
      <c r="I16" s="179"/>
      <c r="J16" s="179"/>
      <c r="K16" s="179"/>
      <c r="L16" s="20"/>
      <c r="M16" s="148" t="s">
        <v>10</v>
      </c>
      <c r="N16" s="150"/>
      <c r="O16" s="28"/>
      <c r="P16" s="28"/>
    </row>
    <row r="17" spans="1:18" s="28" customFormat="1" ht="25.5">
      <c r="A17" s="119" t="s">
        <v>24</v>
      </c>
      <c r="B17" s="119" t="s">
        <v>17</v>
      </c>
      <c r="C17" s="119" t="s">
        <v>33</v>
      </c>
      <c r="D17" s="119">
        <v>1</v>
      </c>
      <c r="E17" s="119">
        <v>2</v>
      </c>
      <c r="F17" s="119">
        <v>3</v>
      </c>
      <c r="G17" s="26"/>
      <c r="H17" s="30" t="s">
        <v>13</v>
      </c>
      <c r="I17" s="30" t="s">
        <v>11</v>
      </c>
      <c r="J17" s="72" t="s">
        <v>12</v>
      </c>
      <c r="K17" s="72" t="s">
        <v>202</v>
      </c>
      <c r="L17" s="20"/>
      <c r="M17" s="72" t="s">
        <v>71</v>
      </c>
      <c r="N17" s="100" t="s">
        <v>320</v>
      </c>
      <c r="Q17" s="27"/>
      <c r="R17" s="27"/>
    </row>
    <row r="18" spans="1:25" s="28" customFormat="1" ht="107.25" customHeight="1">
      <c r="A18" s="80" t="s">
        <v>310</v>
      </c>
      <c r="B18" s="29" t="s">
        <v>79</v>
      </c>
      <c r="C18" s="33" t="s">
        <v>23</v>
      </c>
      <c r="D18" s="34" t="s">
        <v>1</v>
      </c>
      <c r="E18" s="34" t="s">
        <v>1</v>
      </c>
      <c r="F18" s="79"/>
      <c r="G18" s="26"/>
      <c r="H18" s="89" t="s">
        <v>14</v>
      </c>
      <c r="I18" s="35" t="s">
        <v>0</v>
      </c>
      <c r="J18" s="35" t="s">
        <v>0</v>
      </c>
      <c r="K18" s="74">
        <f>IF(F18&gt;=F19,0,F18-F19)</f>
        <v>0</v>
      </c>
      <c r="L18" s="20"/>
      <c r="M18" s="73" t="str">
        <f>C18</f>
        <v>100</v>
      </c>
      <c r="N18" s="91" t="s">
        <v>0</v>
      </c>
      <c r="P18"/>
      <c r="Q18" s="27"/>
      <c r="R18" s="27"/>
      <c r="X18" s="20"/>
      <c r="Y18" s="20"/>
    </row>
    <row r="19" spans="1:18" s="28" customFormat="1" ht="25.5">
      <c r="A19" s="81" t="s">
        <v>2</v>
      </c>
      <c r="B19" s="29" t="s">
        <v>79</v>
      </c>
      <c r="C19" s="33" t="s">
        <v>39</v>
      </c>
      <c r="D19" s="34" t="s">
        <v>1</v>
      </c>
      <c r="E19" s="34" t="s">
        <v>1</v>
      </c>
      <c r="F19" s="79"/>
      <c r="G19" s="26"/>
      <c r="H19" s="90" t="s">
        <v>203</v>
      </c>
      <c r="I19" s="74">
        <f>IF(D21&gt;=D22,0,D21-D22)</f>
        <v>0</v>
      </c>
      <c r="J19" s="74">
        <f>IF(E21&gt;=E22,0,E21-E22)</f>
        <v>0</v>
      </c>
      <c r="K19" s="35" t="s">
        <v>0</v>
      </c>
      <c r="L19" s="20"/>
      <c r="M19" s="73" t="str">
        <f aca="true" t="shared" si="0" ref="M19:M88">C19</f>
        <v>101</v>
      </c>
      <c r="N19" s="91" t="s">
        <v>0</v>
      </c>
      <c r="P19"/>
      <c r="Q19" s="27"/>
      <c r="R19" s="27"/>
    </row>
    <row r="20" spans="1:18" s="28" customFormat="1" ht="15">
      <c r="A20" s="82" t="s">
        <v>116</v>
      </c>
      <c r="B20" s="29" t="s">
        <v>22</v>
      </c>
      <c r="C20" s="33" t="s">
        <v>35</v>
      </c>
      <c r="D20" s="34" t="s">
        <v>1</v>
      </c>
      <c r="E20" s="34" t="s">
        <v>1</v>
      </c>
      <c r="F20" s="76"/>
      <c r="G20" s="26"/>
      <c r="H20" s="87" t="s">
        <v>204</v>
      </c>
      <c r="I20" s="74">
        <f>IF(D23&gt;=D26,0,D23-D26)</f>
        <v>0</v>
      </c>
      <c r="J20" s="74">
        <f>IF(E23&gt;=E26,0,E23-E26)</f>
        <v>0</v>
      </c>
      <c r="K20" s="35" t="s">
        <v>0</v>
      </c>
      <c r="L20" s="20"/>
      <c r="M20" s="73" t="str">
        <f t="shared" si="0"/>
        <v>110</v>
      </c>
      <c r="N20" s="91" t="s">
        <v>0</v>
      </c>
      <c r="P20"/>
      <c r="Q20" s="27"/>
      <c r="R20" s="27"/>
    </row>
    <row r="21" spans="1:18" s="28" customFormat="1" ht="25.5">
      <c r="A21" s="82" t="s">
        <v>117</v>
      </c>
      <c r="B21" s="29" t="s">
        <v>22</v>
      </c>
      <c r="C21" s="33" t="s">
        <v>37</v>
      </c>
      <c r="D21" s="76"/>
      <c r="E21" s="76"/>
      <c r="F21" s="34" t="s">
        <v>1</v>
      </c>
      <c r="G21" s="26"/>
      <c r="H21" s="87" t="s">
        <v>297</v>
      </c>
      <c r="I21" s="74">
        <f>IF(D21&gt;=D27,0,D21-D27)</f>
        <v>0</v>
      </c>
      <c r="J21" s="74">
        <f>IF(E21&gt;=E27,0,E21-E27)</f>
        <v>0</v>
      </c>
      <c r="K21" s="35" t="s">
        <v>0</v>
      </c>
      <c r="L21" s="20"/>
      <c r="M21" s="73" t="str">
        <f t="shared" si="0"/>
        <v>120</v>
      </c>
      <c r="N21" s="75">
        <f aca="true" t="shared" si="1" ref="N21:N28">IF(AND($B$8="1 квартал",D21&lt;&gt;E21),D21-E21,0)</f>
        <v>0</v>
      </c>
      <c r="P21"/>
      <c r="Q21" s="27"/>
      <c r="R21" s="27"/>
    </row>
    <row r="22" spans="1:18" s="28" customFormat="1" ht="34.5" customHeight="1">
      <c r="A22" s="93" t="s">
        <v>2</v>
      </c>
      <c r="B22" s="29" t="s">
        <v>22</v>
      </c>
      <c r="C22" s="33" t="s">
        <v>40</v>
      </c>
      <c r="D22" s="76"/>
      <c r="E22" s="76"/>
      <c r="F22" s="34" t="s">
        <v>1</v>
      </c>
      <c r="G22" s="26"/>
      <c r="H22" s="87" t="s">
        <v>304</v>
      </c>
      <c r="I22" s="74">
        <f>IF(D23&gt;=D28,0,D23-D28)</f>
        <v>0</v>
      </c>
      <c r="J22" s="74">
        <f>IF(E23&gt;=E28,0,E23-E28)</f>
        <v>0</v>
      </c>
      <c r="K22" s="35" t="s">
        <v>0</v>
      </c>
      <c r="M22" s="73" t="str">
        <f t="shared" si="0"/>
        <v>121</v>
      </c>
      <c r="N22" s="75">
        <f t="shared" si="1"/>
        <v>0</v>
      </c>
      <c r="P22"/>
      <c r="Q22" s="27"/>
      <c r="R22" s="27"/>
    </row>
    <row r="23" spans="1:18" s="28" customFormat="1" ht="15">
      <c r="A23" s="82" t="s">
        <v>289</v>
      </c>
      <c r="B23" s="83" t="s">
        <v>34</v>
      </c>
      <c r="C23" s="33" t="s">
        <v>38</v>
      </c>
      <c r="D23" s="77">
        <f>SUM(D24:D25)</f>
        <v>0</v>
      </c>
      <c r="E23" s="77">
        <f>SUM(E24:E25)</f>
        <v>0</v>
      </c>
      <c r="F23" s="34" t="s">
        <v>1</v>
      </c>
      <c r="G23" s="26"/>
      <c r="M23" s="73" t="str">
        <f t="shared" si="0"/>
        <v>130</v>
      </c>
      <c r="N23" s="75">
        <f t="shared" si="1"/>
        <v>0</v>
      </c>
      <c r="P23"/>
      <c r="Q23" s="27"/>
      <c r="R23" s="27"/>
    </row>
    <row r="24" spans="1:18" s="28" customFormat="1" ht="36" customHeight="1">
      <c r="A24" s="81" t="s">
        <v>107</v>
      </c>
      <c r="B24" s="83" t="s">
        <v>34</v>
      </c>
      <c r="C24" s="33" t="s">
        <v>73</v>
      </c>
      <c r="D24" s="78"/>
      <c r="E24" s="78"/>
      <c r="F24" s="34" t="s">
        <v>1</v>
      </c>
      <c r="G24" s="26"/>
      <c r="H24" s="184" t="s">
        <v>274</v>
      </c>
      <c r="I24" s="185"/>
      <c r="J24" s="185"/>
      <c r="K24" s="186"/>
      <c r="M24" s="73" t="str">
        <f t="shared" si="0"/>
        <v>131</v>
      </c>
      <c r="N24" s="75">
        <f t="shared" si="1"/>
        <v>0</v>
      </c>
      <c r="P24"/>
      <c r="Q24" s="27"/>
      <c r="R24" s="27"/>
    </row>
    <row r="25" spans="1:18" s="28" customFormat="1" ht="38.25">
      <c r="A25" s="81" t="s">
        <v>150</v>
      </c>
      <c r="B25" s="83" t="s">
        <v>34</v>
      </c>
      <c r="C25" s="33" t="s">
        <v>118</v>
      </c>
      <c r="D25" s="78"/>
      <c r="E25" s="78"/>
      <c r="F25" s="34" t="s">
        <v>1</v>
      </c>
      <c r="G25" s="26"/>
      <c r="H25" s="147" t="s">
        <v>228</v>
      </c>
      <c r="I25" s="147"/>
      <c r="J25" s="147"/>
      <c r="K25" s="74">
        <f>IF(F18&gt;=F20,0,F18-F20)</f>
        <v>0</v>
      </c>
      <c r="M25" s="73" t="str">
        <f t="shared" si="0"/>
        <v>132</v>
      </c>
      <c r="N25" s="75">
        <f t="shared" si="1"/>
        <v>0</v>
      </c>
      <c r="P25"/>
      <c r="Q25" s="27"/>
      <c r="R25" s="27"/>
    </row>
    <row r="26" spans="1:18" s="28" customFormat="1" ht="38.25">
      <c r="A26" s="82" t="s">
        <v>119</v>
      </c>
      <c r="B26" s="83" t="s">
        <v>34</v>
      </c>
      <c r="C26" s="33" t="s">
        <v>120</v>
      </c>
      <c r="D26" s="78"/>
      <c r="E26" s="78"/>
      <c r="F26" s="34" t="s">
        <v>1</v>
      </c>
      <c r="G26" s="26"/>
      <c r="H26" s="147" t="s">
        <v>229</v>
      </c>
      <c r="I26" s="147"/>
      <c r="J26" s="147"/>
      <c r="K26" s="74">
        <f>IF(F18&gt;=E21,0,F18-E21)</f>
        <v>0</v>
      </c>
      <c r="M26" s="73" t="str">
        <f t="shared" si="0"/>
        <v>133</v>
      </c>
      <c r="N26" s="75">
        <f t="shared" si="1"/>
        <v>0</v>
      </c>
      <c r="P26"/>
      <c r="Q26" s="27"/>
      <c r="R26" s="27"/>
    </row>
    <row r="27" spans="1:18" s="28" customFormat="1" ht="76.5">
      <c r="A27" s="81" t="s">
        <v>279</v>
      </c>
      <c r="B27" s="83" t="s">
        <v>22</v>
      </c>
      <c r="C27" s="33" t="s">
        <v>275</v>
      </c>
      <c r="D27" s="76"/>
      <c r="E27" s="76"/>
      <c r="F27" s="34" t="s">
        <v>1</v>
      </c>
      <c r="G27" s="26"/>
      <c r="H27" s="147" t="s">
        <v>230</v>
      </c>
      <c r="I27" s="147"/>
      <c r="J27" s="147"/>
      <c r="K27" s="74">
        <f>IF(F19&gt;=E22,0,F19-E22)</f>
        <v>0</v>
      </c>
      <c r="M27" s="108" t="s">
        <v>275</v>
      </c>
      <c r="N27" s="75">
        <f t="shared" si="1"/>
        <v>0</v>
      </c>
      <c r="P27"/>
      <c r="Q27" s="27"/>
      <c r="R27" s="27"/>
    </row>
    <row r="28" spans="1:18" s="28" customFormat="1" ht="76.5">
      <c r="A28" s="81" t="s">
        <v>280</v>
      </c>
      <c r="B28" s="83" t="s">
        <v>34</v>
      </c>
      <c r="C28" s="33" t="s">
        <v>276</v>
      </c>
      <c r="D28" s="78"/>
      <c r="E28" s="78"/>
      <c r="F28" s="34" t="s">
        <v>1</v>
      </c>
      <c r="G28" s="26"/>
      <c r="H28"/>
      <c r="I28"/>
      <c r="J28"/>
      <c r="K28"/>
      <c r="M28" s="108" t="s">
        <v>276</v>
      </c>
      <c r="N28" s="75">
        <f t="shared" si="1"/>
        <v>0</v>
      </c>
      <c r="P28"/>
      <c r="Q28" s="27"/>
      <c r="R28" s="27"/>
    </row>
    <row r="29" spans="1:18" s="28" customFormat="1" ht="130.5" customHeight="1">
      <c r="A29" s="80" t="s">
        <v>311</v>
      </c>
      <c r="B29" s="29" t="s">
        <v>79</v>
      </c>
      <c r="C29" s="33" t="s">
        <v>41</v>
      </c>
      <c r="D29" s="34" t="s">
        <v>1</v>
      </c>
      <c r="E29" s="34" t="s">
        <v>1</v>
      </c>
      <c r="F29" s="79"/>
      <c r="G29" s="26"/>
      <c r="H29" s="179" t="s">
        <v>10</v>
      </c>
      <c r="I29" s="179"/>
      <c r="J29" s="179"/>
      <c r="K29" s="179"/>
      <c r="M29" s="73" t="str">
        <f t="shared" si="0"/>
        <v>200</v>
      </c>
      <c r="N29" s="91" t="s">
        <v>0</v>
      </c>
      <c r="P29"/>
      <c r="Q29" s="27"/>
      <c r="R29" s="27"/>
    </row>
    <row r="30" spans="1:18" s="28" customFormat="1" ht="38.25">
      <c r="A30" s="81" t="s">
        <v>122</v>
      </c>
      <c r="B30" s="29" t="s">
        <v>79</v>
      </c>
      <c r="C30" s="33" t="s">
        <v>26</v>
      </c>
      <c r="D30" s="34" t="s">
        <v>1</v>
      </c>
      <c r="E30" s="34" t="s">
        <v>1</v>
      </c>
      <c r="F30" s="79"/>
      <c r="G30" s="26"/>
      <c r="H30" s="30" t="s">
        <v>13</v>
      </c>
      <c r="I30" s="30" t="s">
        <v>11</v>
      </c>
      <c r="J30" s="72" t="s">
        <v>12</v>
      </c>
      <c r="K30" s="72" t="s">
        <v>202</v>
      </c>
      <c r="M30" s="73" t="str">
        <f t="shared" si="0"/>
        <v>201</v>
      </c>
      <c r="N30" s="91" t="s">
        <v>0</v>
      </c>
      <c r="P30"/>
      <c r="Q30" s="27"/>
      <c r="R30" s="27"/>
    </row>
    <row r="31" spans="1:18" s="28" customFormat="1" ht="15">
      <c r="A31" s="81" t="s">
        <v>121</v>
      </c>
      <c r="B31" s="29" t="s">
        <v>79</v>
      </c>
      <c r="C31" s="33" t="s">
        <v>124</v>
      </c>
      <c r="D31" s="34" t="s">
        <v>1</v>
      </c>
      <c r="E31" s="34" t="s">
        <v>1</v>
      </c>
      <c r="F31" s="79"/>
      <c r="G31" s="26"/>
      <c r="H31" s="160" t="s">
        <v>205</v>
      </c>
      <c r="I31" s="159" t="s">
        <v>0</v>
      </c>
      <c r="J31" s="159" t="s">
        <v>0</v>
      </c>
      <c r="K31" s="144">
        <f>IF(F29&gt;=(F30+F31+F32+F33),0,F29-(F30+F31+F32+F33))</f>
        <v>0</v>
      </c>
      <c r="M31" s="73" t="str">
        <f t="shared" si="0"/>
        <v>202</v>
      </c>
      <c r="N31" s="91" t="s">
        <v>0</v>
      </c>
      <c r="P31"/>
      <c r="Q31" s="27"/>
      <c r="R31" s="27"/>
    </row>
    <row r="32" spans="1:18" s="28" customFormat="1" ht="15">
      <c r="A32" s="81" t="s">
        <v>123</v>
      </c>
      <c r="B32" s="29" t="s">
        <v>79</v>
      </c>
      <c r="C32" s="33" t="s">
        <v>125</v>
      </c>
      <c r="D32" s="34" t="s">
        <v>1</v>
      </c>
      <c r="E32" s="34" t="s">
        <v>1</v>
      </c>
      <c r="F32" s="79"/>
      <c r="G32" s="26"/>
      <c r="H32" s="160"/>
      <c r="I32" s="159"/>
      <c r="J32" s="159"/>
      <c r="K32" s="144"/>
      <c r="M32" s="73" t="str">
        <f t="shared" si="0"/>
        <v>203</v>
      </c>
      <c r="N32" s="91" t="s">
        <v>0</v>
      </c>
      <c r="P32"/>
      <c r="Q32" s="27"/>
      <c r="R32" s="27"/>
    </row>
    <row r="33" spans="1:18" s="28" customFormat="1" ht="15">
      <c r="A33" s="81" t="s">
        <v>126</v>
      </c>
      <c r="B33" s="29" t="s">
        <v>79</v>
      </c>
      <c r="C33" s="33" t="s">
        <v>127</v>
      </c>
      <c r="D33" s="34" t="s">
        <v>1</v>
      </c>
      <c r="E33" s="34" t="s">
        <v>1</v>
      </c>
      <c r="F33" s="79"/>
      <c r="G33" s="26"/>
      <c r="H33" s="160" t="s">
        <v>206</v>
      </c>
      <c r="I33" s="159" t="s">
        <v>0</v>
      </c>
      <c r="J33" s="159" t="s">
        <v>0</v>
      </c>
      <c r="K33" s="144">
        <f>IF(F34&gt;=(F35+F36+F37+F38),0,F34-(F35+F36+F37+F38))</f>
        <v>0</v>
      </c>
      <c r="M33" s="73" t="str">
        <f t="shared" si="0"/>
        <v>204</v>
      </c>
      <c r="N33" s="91" t="s">
        <v>0</v>
      </c>
      <c r="P33"/>
      <c r="Q33" s="27"/>
      <c r="R33" s="27"/>
    </row>
    <row r="34" spans="1:18" s="28" customFormat="1" ht="15">
      <c r="A34" s="82" t="s">
        <v>116</v>
      </c>
      <c r="B34" s="29" t="s">
        <v>22</v>
      </c>
      <c r="C34" s="33" t="s">
        <v>42</v>
      </c>
      <c r="D34" s="34" t="s">
        <v>1</v>
      </c>
      <c r="E34" s="34" t="s">
        <v>1</v>
      </c>
      <c r="F34" s="76"/>
      <c r="G34" s="26"/>
      <c r="H34" s="160"/>
      <c r="I34" s="159"/>
      <c r="J34" s="159"/>
      <c r="K34" s="144"/>
      <c r="M34" s="73" t="str">
        <f t="shared" si="0"/>
        <v>210</v>
      </c>
      <c r="N34" s="91" t="s">
        <v>0</v>
      </c>
      <c r="P34"/>
      <c r="Q34" s="27"/>
      <c r="R34" s="27"/>
    </row>
    <row r="35" spans="1:18" s="28" customFormat="1" ht="38.25">
      <c r="A35" s="81" t="s">
        <v>122</v>
      </c>
      <c r="B35" s="29" t="s">
        <v>22</v>
      </c>
      <c r="C35" s="33" t="s">
        <v>27</v>
      </c>
      <c r="D35" s="34" t="s">
        <v>1</v>
      </c>
      <c r="E35" s="34" t="s">
        <v>1</v>
      </c>
      <c r="F35" s="76"/>
      <c r="G35" s="26"/>
      <c r="H35" s="88" t="s">
        <v>207</v>
      </c>
      <c r="I35" s="74">
        <f>IF(D39&gt;=(D40+D41+D42+D43),0,D39-(D40+D41+D42+D43))</f>
        <v>0</v>
      </c>
      <c r="J35" s="74">
        <f>IF(E39&gt;=(E40+E41+E42+E43),0,E39-(E40+E41+E42+E43))</f>
        <v>0</v>
      </c>
      <c r="K35" s="35" t="s">
        <v>0</v>
      </c>
      <c r="M35" s="73" t="str">
        <f t="shared" si="0"/>
        <v>211</v>
      </c>
      <c r="N35" s="91" t="s">
        <v>0</v>
      </c>
      <c r="P35"/>
      <c r="Q35" s="27"/>
      <c r="R35" s="27"/>
    </row>
    <row r="36" spans="1:18" s="28" customFormat="1" ht="15">
      <c r="A36" s="81" t="s">
        <v>121</v>
      </c>
      <c r="B36" s="29" t="s">
        <v>22</v>
      </c>
      <c r="C36" s="33" t="s">
        <v>128</v>
      </c>
      <c r="D36" s="34" t="s">
        <v>1</v>
      </c>
      <c r="E36" s="34" t="s">
        <v>1</v>
      </c>
      <c r="F36" s="76"/>
      <c r="G36" s="26"/>
      <c r="H36" s="160" t="s">
        <v>208</v>
      </c>
      <c r="I36" s="144">
        <f>IF(D44&gt;=(D47+D48+D49+D50),0,D44-(D47+D48+D49+D50))</f>
        <v>0</v>
      </c>
      <c r="J36" s="144">
        <f>IF(E44&gt;=(E47+E48+E49+E50),0,E44-(E47+E48+E49+E50))</f>
        <v>0</v>
      </c>
      <c r="K36" s="159" t="s">
        <v>0</v>
      </c>
      <c r="M36" s="73" t="str">
        <f t="shared" si="0"/>
        <v>212</v>
      </c>
      <c r="N36" s="91" t="s">
        <v>0</v>
      </c>
      <c r="P36"/>
      <c r="Q36" s="27"/>
      <c r="R36" s="27"/>
    </row>
    <row r="37" spans="1:18" s="28" customFormat="1" ht="15">
      <c r="A37" s="81" t="s">
        <v>123</v>
      </c>
      <c r="B37" s="29" t="s">
        <v>22</v>
      </c>
      <c r="C37" s="33" t="s">
        <v>129</v>
      </c>
      <c r="D37" s="34" t="s">
        <v>1</v>
      </c>
      <c r="E37" s="34" t="s">
        <v>1</v>
      </c>
      <c r="F37" s="76"/>
      <c r="G37" s="26"/>
      <c r="H37" s="160"/>
      <c r="I37" s="144"/>
      <c r="J37" s="144"/>
      <c r="K37" s="159"/>
      <c r="M37" s="73" t="str">
        <f t="shared" si="0"/>
        <v>213</v>
      </c>
      <c r="N37" s="91" t="s">
        <v>0</v>
      </c>
      <c r="P37"/>
      <c r="Q37" s="27"/>
      <c r="R37" s="27"/>
    </row>
    <row r="38" spans="1:18" s="28" customFormat="1" ht="15">
      <c r="A38" s="81" t="s">
        <v>126</v>
      </c>
      <c r="B38" s="29" t="s">
        <v>22</v>
      </c>
      <c r="C38" s="33" t="s">
        <v>130</v>
      </c>
      <c r="D38" s="34" t="s">
        <v>1</v>
      </c>
      <c r="E38" s="34" t="s">
        <v>1</v>
      </c>
      <c r="F38" s="76"/>
      <c r="G38" s="26"/>
      <c r="H38" s="88" t="s">
        <v>209</v>
      </c>
      <c r="I38" s="74">
        <f>IF(D44&gt;=D51,0,D44-D51)</f>
        <v>0</v>
      </c>
      <c r="J38" s="74">
        <f>IF(E44&gt;=E51,0,E44-E51)</f>
        <v>0</v>
      </c>
      <c r="K38" s="35" t="s">
        <v>0</v>
      </c>
      <c r="M38" s="73" t="str">
        <f t="shared" si="0"/>
        <v>214</v>
      </c>
      <c r="N38" s="91" t="s">
        <v>0</v>
      </c>
      <c r="P38"/>
      <c r="Q38" s="27"/>
      <c r="R38" s="27"/>
    </row>
    <row r="39" spans="1:18" s="28" customFormat="1" ht="25.5">
      <c r="A39" s="82" t="s">
        <v>117</v>
      </c>
      <c r="B39" s="29" t="s">
        <v>22</v>
      </c>
      <c r="C39" s="33" t="s">
        <v>43</v>
      </c>
      <c r="D39" s="76"/>
      <c r="E39" s="76"/>
      <c r="F39" s="34" t="s">
        <v>1</v>
      </c>
      <c r="G39" s="26"/>
      <c r="H39" s="88" t="s">
        <v>298</v>
      </c>
      <c r="I39" s="74">
        <f>IF(D39&gt;=D52,0,D39-D52)</f>
        <v>0</v>
      </c>
      <c r="J39" s="74">
        <f>IF(E39&gt;=E52,0,E39-E52)</f>
        <v>0</v>
      </c>
      <c r="K39" s="35" t="s">
        <v>0</v>
      </c>
      <c r="M39" s="73" t="str">
        <f t="shared" si="0"/>
        <v>220</v>
      </c>
      <c r="N39" s="75">
        <f aca="true" t="shared" si="2" ref="N39:N53">IF(AND($B$8="1 квартал",D39&lt;&gt;E39),D39-E39,0)</f>
        <v>0</v>
      </c>
      <c r="P39"/>
      <c r="Q39" s="27"/>
      <c r="R39" s="27"/>
    </row>
    <row r="40" spans="1:18" s="28" customFormat="1" ht="39" customHeight="1">
      <c r="A40" s="81" t="s">
        <v>122</v>
      </c>
      <c r="B40" s="29" t="s">
        <v>22</v>
      </c>
      <c r="C40" s="33" t="s">
        <v>28</v>
      </c>
      <c r="D40" s="76"/>
      <c r="E40" s="76"/>
      <c r="F40" s="34" t="s">
        <v>1</v>
      </c>
      <c r="G40" s="26"/>
      <c r="H40" s="88" t="s">
        <v>300</v>
      </c>
      <c r="I40" s="74">
        <f>IF(D44&gt;=D53,0,D44-D53)</f>
        <v>0</v>
      </c>
      <c r="J40" s="74">
        <f>IF(E44&gt;=E53,0,E44-E53)</f>
        <v>0</v>
      </c>
      <c r="K40" s="35" t="s">
        <v>0</v>
      </c>
      <c r="M40" s="73" t="str">
        <f t="shared" si="0"/>
        <v>221</v>
      </c>
      <c r="N40" s="75">
        <f t="shared" si="2"/>
        <v>0</v>
      </c>
      <c r="P40"/>
      <c r="Q40" s="27"/>
      <c r="R40" s="27"/>
    </row>
    <row r="41" spans="1:18" s="28" customFormat="1" ht="18" customHeight="1">
      <c r="A41" s="81" t="s">
        <v>121</v>
      </c>
      <c r="B41" s="29" t="s">
        <v>22</v>
      </c>
      <c r="C41" s="33" t="s">
        <v>29</v>
      </c>
      <c r="D41" s="76"/>
      <c r="E41" s="76"/>
      <c r="F41" s="34" t="s">
        <v>1</v>
      </c>
      <c r="G41" s="26"/>
      <c r="H41"/>
      <c r="I41"/>
      <c r="J41"/>
      <c r="K41"/>
      <c r="M41" s="73" t="str">
        <f t="shared" si="0"/>
        <v>222</v>
      </c>
      <c r="N41" s="75">
        <f t="shared" si="2"/>
        <v>0</v>
      </c>
      <c r="P41"/>
      <c r="Q41" s="27"/>
      <c r="R41" s="27"/>
    </row>
    <row r="42" spans="1:18" s="28" customFormat="1" ht="33" customHeight="1">
      <c r="A42" s="81" t="s">
        <v>123</v>
      </c>
      <c r="B42" s="29" t="s">
        <v>22</v>
      </c>
      <c r="C42" s="33" t="s">
        <v>30</v>
      </c>
      <c r="D42" s="76"/>
      <c r="E42" s="76"/>
      <c r="F42" s="34" t="s">
        <v>1</v>
      </c>
      <c r="G42" s="26"/>
      <c r="H42" s="184" t="s">
        <v>274</v>
      </c>
      <c r="I42" s="185"/>
      <c r="J42" s="185"/>
      <c r="K42" s="186"/>
      <c r="M42" s="73" t="str">
        <f t="shared" si="0"/>
        <v>223</v>
      </c>
      <c r="N42" s="75">
        <f t="shared" si="2"/>
        <v>0</v>
      </c>
      <c r="P42"/>
      <c r="Q42" s="27"/>
      <c r="R42" s="27"/>
    </row>
    <row r="43" spans="1:18" s="28" customFormat="1" ht="15">
      <c r="A43" s="81" t="s">
        <v>126</v>
      </c>
      <c r="B43" s="29" t="s">
        <v>22</v>
      </c>
      <c r="C43" s="33" t="s">
        <v>104</v>
      </c>
      <c r="D43" s="76"/>
      <c r="E43" s="76"/>
      <c r="F43" s="34" t="s">
        <v>1</v>
      </c>
      <c r="G43" s="26"/>
      <c r="H43" s="147" t="s">
        <v>231</v>
      </c>
      <c r="I43" s="147"/>
      <c r="J43" s="147"/>
      <c r="K43" s="74">
        <f>IF(F29&gt;=F34,0,F29-F34)</f>
        <v>0</v>
      </c>
      <c r="M43" s="73" t="str">
        <f t="shared" si="0"/>
        <v>224</v>
      </c>
      <c r="N43" s="75">
        <f t="shared" si="2"/>
        <v>0</v>
      </c>
      <c r="P43"/>
      <c r="Q43" s="27"/>
      <c r="R43" s="27"/>
    </row>
    <row r="44" spans="1:18" s="28" customFormat="1" ht="15">
      <c r="A44" s="36" t="s">
        <v>287</v>
      </c>
      <c r="B44" s="69" t="s">
        <v>34</v>
      </c>
      <c r="C44" s="33" t="s">
        <v>44</v>
      </c>
      <c r="D44" s="77">
        <f>SUM(D45:D46)</f>
        <v>0</v>
      </c>
      <c r="E44" s="77">
        <f>SUM(E45:E46)</f>
        <v>0</v>
      </c>
      <c r="F44" s="34" t="s">
        <v>1</v>
      </c>
      <c r="G44" s="26"/>
      <c r="H44" s="147" t="s">
        <v>232</v>
      </c>
      <c r="I44" s="147"/>
      <c r="J44" s="147"/>
      <c r="K44" s="74">
        <f>IF(F30&gt;=F35,0,F30-F35)</f>
        <v>0</v>
      </c>
      <c r="M44" s="73" t="str">
        <f t="shared" si="0"/>
        <v>230</v>
      </c>
      <c r="N44" s="75">
        <f t="shared" si="2"/>
        <v>0</v>
      </c>
      <c r="P44"/>
      <c r="Q44" s="27"/>
      <c r="R44" s="27"/>
    </row>
    <row r="45" spans="1:18" s="28" customFormat="1" ht="38.25">
      <c r="A45" s="37" t="s">
        <v>107</v>
      </c>
      <c r="B45" s="69" t="s">
        <v>34</v>
      </c>
      <c r="C45" s="33" t="s">
        <v>74</v>
      </c>
      <c r="D45" s="78"/>
      <c r="E45" s="78"/>
      <c r="F45" s="34" t="s">
        <v>1</v>
      </c>
      <c r="G45" s="26"/>
      <c r="H45" s="147" t="s">
        <v>233</v>
      </c>
      <c r="I45" s="147"/>
      <c r="J45" s="147"/>
      <c r="K45" s="74">
        <f>IF(F31&gt;=F36,0,F31-F36)</f>
        <v>0</v>
      </c>
      <c r="M45" s="73" t="str">
        <f t="shared" si="0"/>
        <v>231</v>
      </c>
      <c r="N45" s="75">
        <f t="shared" si="2"/>
        <v>0</v>
      </c>
      <c r="P45"/>
      <c r="Q45" s="27"/>
      <c r="R45" s="27"/>
    </row>
    <row r="46" spans="1:18" s="28" customFormat="1" ht="38.25">
      <c r="A46" s="37" t="s">
        <v>150</v>
      </c>
      <c r="B46" s="69" t="s">
        <v>34</v>
      </c>
      <c r="C46" s="33" t="s">
        <v>131</v>
      </c>
      <c r="D46" s="78"/>
      <c r="E46" s="78"/>
      <c r="F46" s="34" t="s">
        <v>1</v>
      </c>
      <c r="G46" s="26"/>
      <c r="H46" s="147" t="s">
        <v>234</v>
      </c>
      <c r="I46" s="147"/>
      <c r="J46" s="147"/>
      <c r="K46" s="74">
        <f>IF(F32&gt;=F37,0,F32-F37)</f>
        <v>0</v>
      </c>
      <c r="M46" s="73" t="str">
        <f t="shared" si="0"/>
        <v>232</v>
      </c>
      <c r="N46" s="75">
        <f t="shared" si="2"/>
        <v>0</v>
      </c>
      <c r="P46"/>
      <c r="Q46" s="27"/>
      <c r="R46" s="27"/>
    </row>
    <row r="47" spans="1:18" s="28" customFormat="1" ht="51">
      <c r="A47" s="36" t="s">
        <v>132</v>
      </c>
      <c r="B47" s="69" t="s">
        <v>34</v>
      </c>
      <c r="C47" s="33" t="s">
        <v>133</v>
      </c>
      <c r="D47" s="78"/>
      <c r="E47" s="78"/>
      <c r="F47" s="34" t="s">
        <v>1</v>
      </c>
      <c r="G47" s="26"/>
      <c r="H47" s="147" t="s">
        <v>235</v>
      </c>
      <c r="I47" s="147"/>
      <c r="J47" s="147"/>
      <c r="K47" s="74">
        <f>IF(F33&gt;=F38,0,F33-F38)</f>
        <v>0</v>
      </c>
      <c r="M47" s="73" t="str">
        <f t="shared" si="0"/>
        <v>233</v>
      </c>
      <c r="N47" s="75">
        <f t="shared" si="2"/>
        <v>0</v>
      </c>
      <c r="P47"/>
      <c r="Q47" s="27"/>
      <c r="R47" s="27"/>
    </row>
    <row r="48" spans="1:18" s="28" customFormat="1" ht="15">
      <c r="A48" s="36" t="s">
        <v>134</v>
      </c>
      <c r="B48" s="69" t="s">
        <v>34</v>
      </c>
      <c r="C48" s="33" t="s">
        <v>135</v>
      </c>
      <c r="D48" s="78"/>
      <c r="E48" s="78"/>
      <c r="F48" s="34" t="s">
        <v>1</v>
      </c>
      <c r="G48" s="26"/>
      <c r="H48" s="147" t="s">
        <v>236</v>
      </c>
      <c r="I48" s="147"/>
      <c r="J48" s="147"/>
      <c r="K48" s="74">
        <f>IF(F29&gt;=E39,0,F29-E39)</f>
        <v>0</v>
      </c>
      <c r="M48" s="73" t="str">
        <f t="shared" si="0"/>
        <v>234</v>
      </c>
      <c r="N48" s="75">
        <f t="shared" si="2"/>
        <v>0</v>
      </c>
      <c r="P48"/>
      <c r="Q48" s="27"/>
      <c r="R48" s="27"/>
    </row>
    <row r="49" spans="1:18" s="28" customFormat="1" ht="15">
      <c r="A49" s="36" t="s">
        <v>139</v>
      </c>
      <c r="B49" s="69" t="s">
        <v>34</v>
      </c>
      <c r="C49" s="33" t="s">
        <v>136</v>
      </c>
      <c r="D49" s="78"/>
      <c r="E49" s="78"/>
      <c r="F49" s="34" t="s">
        <v>1</v>
      </c>
      <c r="G49" s="26"/>
      <c r="H49" s="147" t="s">
        <v>237</v>
      </c>
      <c r="I49" s="147"/>
      <c r="J49" s="147"/>
      <c r="K49" s="74">
        <f>IF(F30&gt;=E40,0,F30-E40)</f>
        <v>0</v>
      </c>
      <c r="M49" s="73" t="str">
        <f t="shared" si="0"/>
        <v>235</v>
      </c>
      <c r="N49" s="75">
        <f t="shared" si="2"/>
        <v>0</v>
      </c>
      <c r="P49"/>
      <c r="Q49" s="27"/>
      <c r="R49" s="27"/>
    </row>
    <row r="50" spans="1:18" s="28" customFormat="1" ht="15">
      <c r="A50" s="36" t="s">
        <v>140</v>
      </c>
      <c r="B50" s="69" t="s">
        <v>34</v>
      </c>
      <c r="C50" s="33" t="s">
        <v>137</v>
      </c>
      <c r="D50" s="78"/>
      <c r="E50" s="78"/>
      <c r="F50" s="34" t="s">
        <v>1</v>
      </c>
      <c r="G50" s="26"/>
      <c r="H50" s="147" t="s">
        <v>238</v>
      </c>
      <c r="I50" s="147"/>
      <c r="J50" s="147"/>
      <c r="K50" s="74">
        <f>IF(F31&gt;=E41,0,F31-E41)</f>
        <v>0</v>
      </c>
      <c r="M50" s="73" t="str">
        <f t="shared" si="0"/>
        <v>236</v>
      </c>
      <c r="N50" s="75">
        <f t="shared" si="2"/>
        <v>0</v>
      </c>
      <c r="P50"/>
      <c r="Q50" s="27"/>
      <c r="R50" s="27"/>
    </row>
    <row r="51" spans="1:18" s="28" customFormat="1" ht="25.5">
      <c r="A51" s="36" t="s">
        <v>141</v>
      </c>
      <c r="B51" s="69" t="s">
        <v>34</v>
      </c>
      <c r="C51" s="33" t="s">
        <v>138</v>
      </c>
      <c r="D51" s="78"/>
      <c r="E51" s="78"/>
      <c r="F51" s="34" t="s">
        <v>1</v>
      </c>
      <c r="G51" s="26"/>
      <c r="H51" s="147" t="s">
        <v>239</v>
      </c>
      <c r="I51" s="147"/>
      <c r="J51" s="147"/>
      <c r="K51" s="74">
        <f>IF(F32&gt;=E42,0,F32-E42)</f>
        <v>0</v>
      </c>
      <c r="M51" s="73" t="str">
        <f t="shared" si="0"/>
        <v>237</v>
      </c>
      <c r="N51" s="75">
        <f t="shared" si="2"/>
        <v>0</v>
      </c>
      <c r="P51"/>
      <c r="Q51" s="27"/>
      <c r="R51" s="27"/>
    </row>
    <row r="52" spans="1:18" s="28" customFormat="1" ht="76.5">
      <c r="A52" s="81" t="s">
        <v>281</v>
      </c>
      <c r="B52" s="83" t="s">
        <v>22</v>
      </c>
      <c r="C52" s="33" t="s">
        <v>277</v>
      </c>
      <c r="D52" s="76"/>
      <c r="E52" s="76"/>
      <c r="F52" s="34" t="s">
        <v>1</v>
      </c>
      <c r="G52" s="26"/>
      <c r="H52" s="147" t="s">
        <v>240</v>
      </c>
      <c r="I52" s="147"/>
      <c r="J52" s="147"/>
      <c r="K52" s="74">
        <f>IF(F33&gt;=E43,0,F33-E43)</f>
        <v>0</v>
      </c>
      <c r="M52" s="73" t="str">
        <f t="shared" si="0"/>
        <v>240</v>
      </c>
      <c r="N52" s="75">
        <f t="shared" si="2"/>
        <v>0</v>
      </c>
      <c r="P52"/>
      <c r="Q52" s="27"/>
      <c r="R52" s="27"/>
    </row>
    <row r="53" spans="1:18" s="28" customFormat="1" ht="76.5">
      <c r="A53" s="81" t="s">
        <v>282</v>
      </c>
      <c r="B53" s="83" t="s">
        <v>34</v>
      </c>
      <c r="C53" s="33" t="s">
        <v>278</v>
      </c>
      <c r="D53" s="78"/>
      <c r="E53" s="78"/>
      <c r="F53" s="34" t="s">
        <v>1</v>
      </c>
      <c r="G53" s="26"/>
      <c r="H53"/>
      <c r="I53"/>
      <c r="J53"/>
      <c r="K53"/>
      <c r="M53" s="73" t="str">
        <f t="shared" si="0"/>
        <v>250</v>
      </c>
      <c r="N53" s="75">
        <f t="shared" si="2"/>
        <v>0</v>
      </c>
      <c r="P53"/>
      <c r="Q53" s="27"/>
      <c r="R53" s="27"/>
    </row>
    <row r="54" spans="1:18" s="28" customFormat="1" ht="51">
      <c r="A54" s="31" t="s">
        <v>312</v>
      </c>
      <c r="B54" s="32" t="s">
        <v>79</v>
      </c>
      <c r="C54" s="33" t="s">
        <v>45</v>
      </c>
      <c r="D54" s="34" t="s">
        <v>1</v>
      </c>
      <c r="E54" s="34" t="s">
        <v>1</v>
      </c>
      <c r="F54" s="79"/>
      <c r="G54" s="26"/>
      <c r="H54" s="179" t="s">
        <v>10</v>
      </c>
      <c r="I54" s="179"/>
      <c r="J54" s="179"/>
      <c r="K54" s="179"/>
      <c r="M54" s="73" t="str">
        <f t="shared" si="0"/>
        <v>300</v>
      </c>
      <c r="N54" s="91" t="s">
        <v>0</v>
      </c>
      <c r="P54"/>
      <c r="Q54" s="27"/>
      <c r="R54" s="27"/>
    </row>
    <row r="55" spans="1:18" s="28" customFormat="1" ht="25.5">
      <c r="A55" s="81" t="s">
        <v>313</v>
      </c>
      <c r="B55" s="29" t="s">
        <v>79</v>
      </c>
      <c r="C55" s="33" t="s">
        <v>31</v>
      </c>
      <c r="D55" s="34" t="s">
        <v>1</v>
      </c>
      <c r="E55" s="34" t="s">
        <v>1</v>
      </c>
      <c r="F55" s="79"/>
      <c r="G55" s="26"/>
      <c r="H55" s="180" t="s">
        <v>241</v>
      </c>
      <c r="I55" s="180"/>
      <c r="J55" s="180"/>
      <c r="K55" s="92">
        <f>IF((E40+E47)=0,0,IF(OR(E47=0,E40=0),"Ошибка",0))</f>
        <v>0</v>
      </c>
      <c r="M55" s="73" t="str">
        <f t="shared" si="0"/>
        <v>301</v>
      </c>
      <c r="N55" s="91" t="s">
        <v>0</v>
      </c>
      <c r="P55"/>
      <c r="Q55" s="27"/>
      <c r="R55" s="27"/>
    </row>
    <row r="56" spans="1:18" s="28" customFormat="1" ht="15" customHeight="1">
      <c r="A56" s="81" t="s">
        <v>121</v>
      </c>
      <c r="B56" s="29" t="s">
        <v>79</v>
      </c>
      <c r="C56" s="33" t="s">
        <v>142</v>
      </c>
      <c r="D56" s="34" t="s">
        <v>1</v>
      </c>
      <c r="E56" s="34" t="s">
        <v>1</v>
      </c>
      <c r="F56" s="79"/>
      <c r="G56" s="39"/>
      <c r="H56" s="181" t="s">
        <v>242</v>
      </c>
      <c r="I56" s="182"/>
      <c r="J56" s="183"/>
      <c r="K56" s="94">
        <f>IF((E41+E48)=0,0,IF(OR(E48=0,E41=0),"Ошибка",0))</f>
        <v>0</v>
      </c>
      <c r="L56" s="39"/>
      <c r="M56" s="73" t="str">
        <f t="shared" si="0"/>
        <v>302</v>
      </c>
      <c r="N56" s="91" t="s">
        <v>0</v>
      </c>
      <c r="O56" s="39"/>
      <c r="P56"/>
      <c r="Q56" s="27"/>
      <c r="R56" s="27"/>
    </row>
    <row r="57" spans="1:18" s="28" customFormat="1" ht="15">
      <c r="A57" s="81" t="s">
        <v>123</v>
      </c>
      <c r="B57" s="29" t="s">
        <v>79</v>
      </c>
      <c r="C57" s="33" t="s">
        <v>143</v>
      </c>
      <c r="D57" s="34" t="s">
        <v>1</v>
      </c>
      <c r="E57" s="34" t="s">
        <v>1</v>
      </c>
      <c r="F57" s="79"/>
      <c r="G57" s="39"/>
      <c r="H57" s="151" t="s">
        <v>243</v>
      </c>
      <c r="I57" s="152"/>
      <c r="J57" s="153"/>
      <c r="K57" s="94">
        <f>IF((E42+E49)=0,0,IF(OR(E49=0,E42=0),"Ошибка",0))</f>
        <v>0</v>
      </c>
      <c r="L57" s="39"/>
      <c r="M57" s="73" t="str">
        <f t="shared" si="0"/>
        <v>303</v>
      </c>
      <c r="N57" s="91" t="s">
        <v>0</v>
      </c>
      <c r="O57" s="39"/>
      <c r="P57"/>
      <c r="Q57" s="27"/>
      <c r="R57" s="27"/>
    </row>
    <row r="58" spans="1:18" s="28" customFormat="1" ht="15" customHeight="1">
      <c r="A58" s="81" t="s">
        <v>126</v>
      </c>
      <c r="B58" s="29" t="s">
        <v>79</v>
      </c>
      <c r="C58" s="33" t="s">
        <v>144</v>
      </c>
      <c r="D58" s="34" t="s">
        <v>1</v>
      </c>
      <c r="E58" s="34" t="s">
        <v>1</v>
      </c>
      <c r="F58" s="79"/>
      <c r="G58" s="26"/>
      <c r="H58" s="151" t="s">
        <v>244</v>
      </c>
      <c r="I58" s="152"/>
      <c r="J58" s="153"/>
      <c r="K58" s="92">
        <f>IF((E43+E50)=0,0,IF(OR(E50=0,E43=0),"Ошибка",0))</f>
        <v>0</v>
      </c>
      <c r="M58" s="73" t="str">
        <f t="shared" si="0"/>
        <v>304</v>
      </c>
      <c r="N58" s="91" t="s">
        <v>0</v>
      </c>
      <c r="P58"/>
      <c r="Q58" s="27"/>
      <c r="R58" s="27"/>
    </row>
    <row r="59" spans="1:18" s="28" customFormat="1" ht="15">
      <c r="A59" s="82" t="s">
        <v>116</v>
      </c>
      <c r="B59" s="29" t="s">
        <v>22</v>
      </c>
      <c r="C59" s="33" t="s">
        <v>4</v>
      </c>
      <c r="D59" s="34" t="s">
        <v>1</v>
      </c>
      <c r="E59" s="34" t="s">
        <v>1</v>
      </c>
      <c r="F59" s="76"/>
      <c r="G59" s="26"/>
      <c r="H59"/>
      <c r="I59"/>
      <c r="J59"/>
      <c r="K59"/>
      <c r="M59" s="73" t="str">
        <f t="shared" si="0"/>
        <v>310</v>
      </c>
      <c r="N59" s="91" t="s">
        <v>0</v>
      </c>
      <c r="P59"/>
      <c r="Q59" s="27"/>
      <c r="R59" s="27"/>
    </row>
    <row r="60" spans="1:18" s="28" customFormat="1" ht="25.5">
      <c r="A60" s="81" t="s">
        <v>313</v>
      </c>
      <c r="B60" s="29" t="s">
        <v>22</v>
      </c>
      <c r="C60" s="33" t="s">
        <v>5</v>
      </c>
      <c r="D60" s="34" t="s">
        <v>1</v>
      </c>
      <c r="E60" s="34" t="s">
        <v>1</v>
      </c>
      <c r="F60" s="76"/>
      <c r="G60" s="26"/>
      <c r="H60" s="179" t="s">
        <v>10</v>
      </c>
      <c r="I60" s="179"/>
      <c r="J60" s="179"/>
      <c r="K60" s="179"/>
      <c r="M60" s="73" t="str">
        <f t="shared" si="0"/>
        <v>311</v>
      </c>
      <c r="N60" s="91" t="s">
        <v>0</v>
      </c>
      <c r="P60"/>
      <c r="Q60" s="27"/>
      <c r="R60" s="27"/>
    </row>
    <row r="61" spans="1:18" s="28" customFormat="1" ht="15">
      <c r="A61" s="81" t="s">
        <v>121</v>
      </c>
      <c r="B61" s="29" t="s">
        <v>22</v>
      </c>
      <c r="C61" s="33" t="s">
        <v>145</v>
      </c>
      <c r="D61" s="34" t="s">
        <v>1</v>
      </c>
      <c r="E61" s="34" t="s">
        <v>1</v>
      </c>
      <c r="F61" s="76"/>
      <c r="G61" s="26"/>
      <c r="H61" s="30" t="s">
        <v>13</v>
      </c>
      <c r="I61" s="30" t="s">
        <v>11</v>
      </c>
      <c r="J61" s="72" t="s">
        <v>12</v>
      </c>
      <c r="K61" s="72" t="s">
        <v>202</v>
      </c>
      <c r="M61" s="73" t="str">
        <f t="shared" si="0"/>
        <v>312</v>
      </c>
      <c r="N61" s="91" t="s">
        <v>0</v>
      </c>
      <c r="P61"/>
      <c r="Q61" s="27"/>
      <c r="R61" s="27"/>
    </row>
    <row r="62" spans="1:18" s="28" customFormat="1" ht="15">
      <c r="A62" s="81" t="s">
        <v>123</v>
      </c>
      <c r="B62" s="29" t="s">
        <v>22</v>
      </c>
      <c r="C62" s="33" t="s">
        <v>146</v>
      </c>
      <c r="D62" s="34" t="s">
        <v>1</v>
      </c>
      <c r="E62" s="34" t="s">
        <v>1</v>
      </c>
      <c r="F62" s="76"/>
      <c r="G62" s="26"/>
      <c r="H62" s="160" t="s">
        <v>210</v>
      </c>
      <c r="I62" s="159" t="s">
        <v>0</v>
      </c>
      <c r="J62" s="159" t="s">
        <v>0</v>
      </c>
      <c r="K62" s="144">
        <f>IF(F54&gt;=(F55+F56+F57+F58),0,F54-(F55+F56+F57+F58))</f>
        <v>0</v>
      </c>
      <c r="M62" s="73" t="str">
        <f t="shared" si="0"/>
        <v>313</v>
      </c>
      <c r="N62" s="91" t="s">
        <v>0</v>
      </c>
      <c r="P62"/>
      <c r="Q62" s="27"/>
      <c r="R62" s="27"/>
    </row>
    <row r="63" spans="1:18" s="28" customFormat="1" ht="15">
      <c r="A63" s="81" t="s">
        <v>126</v>
      </c>
      <c r="B63" s="29" t="s">
        <v>22</v>
      </c>
      <c r="C63" s="33" t="s">
        <v>147</v>
      </c>
      <c r="D63" s="34" t="s">
        <v>1</v>
      </c>
      <c r="E63" s="34" t="s">
        <v>1</v>
      </c>
      <c r="F63" s="76"/>
      <c r="G63" s="26"/>
      <c r="H63" s="160"/>
      <c r="I63" s="159"/>
      <c r="J63" s="159"/>
      <c r="K63" s="144"/>
      <c r="M63" s="73" t="str">
        <f t="shared" si="0"/>
        <v>314</v>
      </c>
      <c r="N63" s="91" t="s">
        <v>0</v>
      </c>
      <c r="P63"/>
      <c r="Q63" s="27"/>
      <c r="R63" s="27"/>
    </row>
    <row r="64" spans="1:18" s="28" customFormat="1" ht="25.5">
      <c r="A64" s="82" t="s">
        <v>117</v>
      </c>
      <c r="B64" s="29" t="s">
        <v>22</v>
      </c>
      <c r="C64" s="33" t="s">
        <v>6</v>
      </c>
      <c r="D64" s="76"/>
      <c r="E64" s="76"/>
      <c r="F64" s="34" t="s">
        <v>1</v>
      </c>
      <c r="G64" s="26"/>
      <c r="H64" s="160" t="s">
        <v>211</v>
      </c>
      <c r="I64" s="159" t="s">
        <v>0</v>
      </c>
      <c r="J64" s="159" t="s">
        <v>0</v>
      </c>
      <c r="K64" s="144">
        <f>IF(F59&gt;=(F60+F61+F62+F63),0,F59-(F60+F61+F62+F63))</f>
        <v>0</v>
      </c>
      <c r="M64" s="73" t="str">
        <f t="shared" si="0"/>
        <v>320</v>
      </c>
      <c r="N64" s="75">
        <f aca="true" t="shared" si="3" ref="N64:N79">IF(AND($B$8="1 квартал",D64&lt;&gt;E64),D64-E64,0)</f>
        <v>0</v>
      </c>
      <c r="P64"/>
      <c r="Q64" s="27"/>
      <c r="R64" s="27"/>
    </row>
    <row r="65" spans="1:18" s="28" customFormat="1" ht="25.5">
      <c r="A65" s="81" t="s">
        <v>313</v>
      </c>
      <c r="B65" s="29" t="s">
        <v>22</v>
      </c>
      <c r="C65" s="33" t="s">
        <v>7</v>
      </c>
      <c r="D65" s="76"/>
      <c r="E65" s="76"/>
      <c r="F65" s="34" t="s">
        <v>1</v>
      </c>
      <c r="G65" s="26"/>
      <c r="H65" s="160"/>
      <c r="I65" s="159"/>
      <c r="J65" s="159"/>
      <c r="K65" s="144"/>
      <c r="M65" s="73" t="str">
        <f t="shared" si="0"/>
        <v>321</v>
      </c>
      <c r="N65" s="75">
        <f t="shared" si="3"/>
        <v>0</v>
      </c>
      <c r="P65"/>
      <c r="Q65" s="27"/>
      <c r="R65" s="27"/>
    </row>
    <row r="66" spans="1:18" s="28" customFormat="1" ht="25.5">
      <c r="A66" s="93" t="s">
        <v>121</v>
      </c>
      <c r="B66" s="29" t="s">
        <v>22</v>
      </c>
      <c r="C66" s="33" t="s">
        <v>8</v>
      </c>
      <c r="D66" s="76"/>
      <c r="E66" s="76"/>
      <c r="F66" s="34" t="s">
        <v>1</v>
      </c>
      <c r="G66" s="26"/>
      <c r="H66" s="88" t="s">
        <v>212</v>
      </c>
      <c r="I66" s="74">
        <f>IF(D64&gt;=(D65+D66+D67+D68),0,D64-(D65+D66+D67+D68))</f>
        <v>0</v>
      </c>
      <c r="J66" s="74">
        <f>IF(E64&gt;=(E65+E66+E67+E68),0,E64-(E65+E66+E67+E68))</f>
        <v>0</v>
      </c>
      <c r="K66" s="35" t="s">
        <v>0</v>
      </c>
      <c r="M66" s="73" t="str">
        <f t="shared" si="0"/>
        <v>322</v>
      </c>
      <c r="N66" s="75">
        <f t="shared" si="3"/>
        <v>0</v>
      </c>
      <c r="P66"/>
      <c r="Q66" s="27"/>
      <c r="R66" s="27"/>
    </row>
    <row r="67" spans="1:18" s="28" customFormat="1" ht="15">
      <c r="A67" s="81" t="s">
        <v>123</v>
      </c>
      <c r="B67" s="29" t="s">
        <v>22</v>
      </c>
      <c r="C67" s="33" t="s">
        <v>80</v>
      </c>
      <c r="D67" s="76"/>
      <c r="E67" s="76"/>
      <c r="F67" s="34" t="s">
        <v>1</v>
      </c>
      <c r="G67" s="26"/>
      <c r="H67" s="160" t="s">
        <v>225</v>
      </c>
      <c r="I67" s="144">
        <f>IF(D69&gt;=(D73+D74+D75+D76),0,D69-(D73+D74+D75+D76))</f>
        <v>0</v>
      </c>
      <c r="J67" s="144">
        <f>IF(E69&gt;=(E73+E74+E75+E76),0,E69-(E73+E74+E75+E76))</f>
        <v>0</v>
      </c>
      <c r="K67" s="159" t="s">
        <v>0</v>
      </c>
      <c r="M67" s="73" t="str">
        <f t="shared" si="0"/>
        <v>323</v>
      </c>
      <c r="N67" s="75">
        <f t="shared" si="3"/>
        <v>0</v>
      </c>
      <c r="P67"/>
      <c r="Q67" s="27"/>
      <c r="R67" s="27"/>
    </row>
    <row r="68" spans="1:18" s="28" customFormat="1" ht="15">
      <c r="A68" s="93" t="s">
        <v>126</v>
      </c>
      <c r="B68" s="29" t="s">
        <v>22</v>
      </c>
      <c r="C68" s="33" t="s">
        <v>105</v>
      </c>
      <c r="D68" s="76"/>
      <c r="E68" s="76"/>
      <c r="F68" s="34" t="s">
        <v>1</v>
      </c>
      <c r="G68" s="26"/>
      <c r="H68" s="160"/>
      <c r="I68" s="144"/>
      <c r="J68" s="144"/>
      <c r="K68" s="159"/>
      <c r="M68" s="73" t="str">
        <f t="shared" si="0"/>
        <v>324</v>
      </c>
      <c r="N68" s="75">
        <f t="shared" si="3"/>
        <v>0</v>
      </c>
      <c r="P68"/>
      <c r="Q68" s="27"/>
      <c r="R68" s="27"/>
    </row>
    <row r="69" spans="1:18" s="28" customFormat="1" ht="15">
      <c r="A69" s="36" t="s">
        <v>288</v>
      </c>
      <c r="B69" s="69" t="s">
        <v>34</v>
      </c>
      <c r="C69" s="33" t="s">
        <v>9</v>
      </c>
      <c r="D69" s="77">
        <f>SUM(D70:D72)</f>
        <v>0</v>
      </c>
      <c r="E69" s="77">
        <f>SUM(E70:E72)</f>
        <v>0</v>
      </c>
      <c r="F69" s="34" t="s">
        <v>1</v>
      </c>
      <c r="G69" s="26"/>
      <c r="H69" s="160" t="s">
        <v>226</v>
      </c>
      <c r="I69" s="144">
        <f>IF(D69&gt;=D77,0,D69-D77)</f>
        <v>0</v>
      </c>
      <c r="J69" s="144">
        <f>IF(E69&gt;=E77,0,E69-E77)</f>
        <v>0</v>
      </c>
      <c r="K69" s="159" t="s">
        <v>0</v>
      </c>
      <c r="M69" s="73" t="str">
        <f t="shared" si="0"/>
        <v>330</v>
      </c>
      <c r="N69" s="75">
        <f t="shared" si="3"/>
        <v>0</v>
      </c>
      <c r="P69"/>
      <c r="Q69" s="27"/>
      <c r="R69" s="27"/>
    </row>
    <row r="70" spans="1:18" s="28" customFormat="1" ht="38.25">
      <c r="A70" s="37" t="s">
        <v>107</v>
      </c>
      <c r="B70" s="69" t="s">
        <v>34</v>
      </c>
      <c r="C70" s="33" t="s">
        <v>81</v>
      </c>
      <c r="D70" s="78"/>
      <c r="E70" s="78"/>
      <c r="F70" s="34" t="s">
        <v>1</v>
      </c>
      <c r="G70" s="26"/>
      <c r="H70" s="160"/>
      <c r="I70" s="144"/>
      <c r="J70" s="144"/>
      <c r="K70" s="159"/>
      <c r="M70" s="73" t="str">
        <f t="shared" si="0"/>
        <v>331</v>
      </c>
      <c r="N70" s="75">
        <f t="shared" si="3"/>
        <v>0</v>
      </c>
      <c r="P70"/>
      <c r="Q70" s="27"/>
      <c r="R70" s="27"/>
    </row>
    <row r="71" spans="1:18" s="28" customFormat="1" ht="38.25">
      <c r="A71" s="37" t="s">
        <v>150</v>
      </c>
      <c r="B71" s="69" t="s">
        <v>34</v>
      </c>
      <c r="C71" s="33" t="s">
        <v>148</v>
      </c>
      <c r="D71" s="78"/>
      <c r="E71" s="78"/>
      <c r="F71" s="34" t="s">
        <v>1</v>
      </c>
      <c r="G71" s="26"/>
      <c r="H71" s="88" t="s">
        <v>301</v>
      </c>
      <c r="I71" s="74">
        <f>IF(D64&gt;=D78,0,D64-D78)</f>
        <v>0</v>
      </c>
      <c r="J71" s="74">
        <f>IF(E64&gt;=E78,0,E64-E78)</f>
        <v>0</v>
      </c>
      <c r="K71" s="35" t="s">
        <v>0</v>
      </c>
      <c r="M71" s="73" t="str">
        <f t="shared" si="0"/>
        <v>332</v>
      </c>
      <c r="N71" s="75">
        <f t="shared" si="3"/>
        <v>0</v>
      </c>
      <c r="P71"/>
      <c r="Q71" s="27"/>
      <c r="R71" s="27"/>
    </row>
    <row r="72" spans="1:18" s="28" customFormat="1" ht="15">
      <c r="A72" s="37" t="s">
        <v>25</v>
      </c>
      <c r="B72" s="69" t="s">
        <v>34</v>
      </c>
      <c r="C72" s="33" t="s">
        <v>149</v>
      </c>
      <c r="D72" s="78"/>
      <c r="E72" s="78"/>
      <c r="F72" s="34" t="s">
        <v>1</v>
      </c>
      <c r="G72" s="26"/>
      <c r="H72" s="88" t="s">
        <v>299</v>
      </c>
      <c r="I72" s="74">
        <f>IF(D69&gt;=D79,0,D69-D79)</f>
        <v>0</v>
      </c>
      <c r="J72" s="74">
        <f>IF(E69&gt;=E79,0,E69-E79)</f>
        <v>0</v>
      </c>
      <c r="K72" s="35" t="s">
        <v>0</v>
      </c>
      <c r="M72" s="73" t="str">
        <f t="shared" si="0"/>
        <v>333</v>
      </c>
      <c r="N72" s="75">
        <f t="shared" si="3"/>
        <v>0</v>
      </c>
      <c r="P72"/>
      <c r="Q72" s="27"/>
      <c r="R72" s="27"/>
    </row>
    <row r="73" spans="1:18" s="28" customFormat="1" ht="39" customHeight="1">
      <c r="A73" s="36" t="s">
        <v>319</v>
      </c>
      <c r="B73" s="69" t="s">
        <v>34</v>
      </c>
      <c r="C73" s="33" t="s">
        <v>151</v>
      </c>
      <c r="D73" s="78"/>
      <c r="E73" s="78"/>
      <c r="F73" s="34" t="s">
        <v>1</v>
      </c>
      <c r="G73" s="26"/>
      <c r="H73"/>
      <c r="I73"/>
      <c r="J73"/>
      <c r="K73"/>
      <c r="M73" s="73" t="str">
        <f t="shared" si="0"/>
        <v>334</v>
      </c>
      <c r="N73" s="75">
        <f t="shared" si="3"/>
        <v>0</v>
      </c>
      <c r="P73"/>
      <c r="Q73" s="27"/>
      <c r="R73" s="27"/>
    </row>
    <row r="74" spans="1:18" s="28" customFormat="1" ht="28.5" customHeight="1">
      <c r="A74" s="36" t="s">
        <v>134</v>
      </c>
      <c r="B74" s="69" t="s">
        <v>34</v>
      </c>
      <c r="C74" s="33" t="s">
        <v>152</v>
      </c>
      <c r="D74" s="78"/>
      <c r="E74" s="78"/>
      <c r="F74" s="34" t="s">
        <v>1</v>
      </c>
      <c r="G74" s="26"/>
      <c r="H74" s="184" t="s">
        <v>274</v>
      </c>
      <c r="I74" s="185"/>
      <c r="J74" s="185"/>
      <c r="K74" s="186"/>
      <c r="M74" s="73" t="str">
        <f t="shared" si="0"/>
        <v>335</v>
      </c>
      <c r="N74" s="75">
        <f t="shared" si="3"/>
        <v>0</v>
      </c>
      <c r="P74"/>
      <c r="Q74" s="27"/>
      <c r="R74" s="27"/>
    </row>
    <row r="75" spans="1:18" s="28" customFormat="1" ht="20.25" customHeight="1">
      <c r="A75" s="36" t="s">
        <v>139</v>
      </c>
      <c r="B75" s="69" t="s">
        <v>34</v>
      </c>
      <c r="C75" s="33" t="s">
        <v>153</v>
      </c>
      <c r="D75" s="78"/>
      <c r="E75" s="78"/>
      <c r="F75" s="34" t="s">
        <v>1</v>
      </c>
      <c r="G75" s="26"/>
      <c r="H75" s="147" t="s">
        <v>254</v>
      </c>
      <c r="I75" s="147"/>
      <c r="J75" s="147"/>
      <c r="K75" s="74">
        <f>IF(F54&gt;=F59,0,F54-F59)</f>
        <v>0</v>
      </c>
      <c r="M75" s="73" t="str">
        <f t="shared" si="0"/>
        <v>336</v>
      </c>
      <c r="N75" s="75">
        <f t="shared" si="3"/>
        <v>0</v>
      </c>
      <c r="P75"/>
      <c r="Q75" s="27"/>
      <c r="R75" s="27"/>
    </row>
    <row r="76" spans="1:18" s="28" customFormat="1" ht="15" customHeight="1">
      <c r="A76" s="36" t="s">
        <v>140</v>
      </c>
      <c r="B76" s="69" t="s">
        <v>34</v>
      </c>
      <c r="C76" s="33" t="s">
        <v>154</v>
      </c>
      <c r="D76" s="78"/>
      <c r="E76" s="78"/>
      <c r="F76" s="34" t="s">
        <v>1</v>
      </c>
      <c r="G76" s="26"/>
      <c r="H76" s="147" t="s">
        <v>255</v>
      </c>
      <c r="I76" s="147"/>
      <c r="J76" s="147"/>
      <c r="K76" s="74">
        <f>IF(F55&gt;=F60,0,F55-F60)</f>
        <v>0</v>
      </c>
      <c r="M76" s="73" t="str">
        <f t="shared" si="0"/>
        <v>337</v>
      </c>
      <c r="N76" s="75">
        <f t="shared" si="3"/>
        <v>0</v>
      </c>
      <c r="P76"/>
      <c r="Q76" s="27"/>
      <c r="R76" s="27"/>
    </row>
    <row r="77" spans="1:18" s="28" customFormat="1" ht="25.5">
      <c r="A77" s="36" t="s">
        <v>213</v>
      </c>
      <c r="B77" s="69" t="s">
        <v>34</v>
      </c>
      <c r="C77" s="33" t="s">
        <v>155</v>
      </c>
      <c r="D77" s="78"/>
      <c r="E77" s="78"/>
      <c r="F77" s="34" t="s">
        <v>1</v>
      </c>
      <c r="G77" s="26"/>
      <c r="H77" s="147" t="s">
        <v>256</v>
      </c>
      <c r="I77" s="147"/>
      <c r="J77" s="147"/>
      <c r="K77" s="74">
        <f>IF(F56&gt;=F61,0,F56-F61)</f>
        <v>0</v>
      </c>
      <c r="M77" s="73" t="str">
        <f t="shared" si="0"/>
        <v>338</v>
      </c>
      <c r="N77" s="75">
        <f t="shared" si="3"/>
        <v>0</v>
      </c>
      <c r="P77"/>
      <c r="Q77" s="27"/>
      <c r="R77" s="27"/>
    </row>
    <row r="78" spans="1:18" s="28" customFormat="1" ht="76.5">
      <c r="A78" s="81" t="s">
        <v>285</v>
      </c>
      <c r="B78" s="83" t="s">
        <v>22</v>
      </c>
      <c r="C78" s="33" t="s">
        <v>283</v>
      </c>
      <c r="D78" s="76"/>
      <c r="E78" s="76"/>
      <c r="F78" s="34" t="s">
        <v>1</v>
      </c>
      <c r="G78" s="26"/>
      <c r="H78" s="154" t="s">
        <v>257</v>
      </c>
      <c r="I78" s="157"/>
      <c r="J78" s="158"/>
      <c r="K78" s="74">
        <f>IF(F57&gt;=F62,0,F57-F62)</f>
        <v>0</v>
      </c>
      <c r="M78" s="73" t="str">
        <f>C78</f>
        <v>340</v>
      </c>
      <c r="N78" s="75">
        <f t="shared" si="3"/>
        <v>0</v>
      </c>
      <c r="P78"/>
      <c r="Q78" s="27"/>
      <c r="R78" s="27"/>
    </row>
    <row r="79" spans="1:18" s="28" customFormat="1" ht="76.5">
      <c r="A79" s="81" t="s">
        <v>286</v>
      </c>
      <c r="B79" s="83" t="s">
        <v>34</v>
      </c>
      <c r="C79" s="33" t="s">
        <v>284</v>
      </c>
      <c r="D79" s="78"/>
      <c r="E79" s="78"/>
      <c r="F79" s="34" t="s">
        <v>1</v>
      </c>
      <c r="G79" s="26"/>
      <c r="H79" s="154" t="s">
        <v>302</v>
      </c>
      <c r="I79" s="155"/>
      <c r="J79" s="156"/>
      <c r="K79" s="74">
        <f>IF(F58&gt;=F63,0,F58-F63)</f>
        <v>0</v>
      </c>
      <c r="M79" s="73" t="str">
        <f>C79</f>
        <v>350</v>
      </c>
      <c r="N79" s="75">
        <f t="shared" si="3"/>
        <v>0</v>
      </c>
      <c r="P79"/>
      <c r="Q79" s="27"/>
      <c r="R79" s="27"/>
    </row>
    <row r="80" spans="1:18" s="28" customFormat="1" ht="89.25">
      <c r="A80" s="38" t="s">
        <v>308</v>
      </c>
      <c r="B80" s="32" t="s">
        <v>79</v>
      </c>
      <c r="C80" s="33" t="s">
        <v>85</v>
      </c>
      <c r="D80" s="34" t="s">
        <v>1</v>
      </c>
      <c r="E80" s="34" t="s">
        <v>1</v>
      </c>
      <c r="F80" s="79"/>
      <c r="G80" s="26"/>
      <c r="H80" s="154" t="s">
        <v>303</v>
      </c>
      <c r="I80" s="155"/>
      <c r="J80" s="156"/>
      <c r="K80" s="74">
        <f>IF(F54&gt;=E64,0,F54-E64)</f>
        <v>0</v>
      </c>
      <c r="M80" s="73" t="str">
        <f>C80</f>
        <v>400</v>
      </c>
      <c r="N80" s="91" t="s">
        <v>0</v>
      </c>
      <c r="P80"/>
      <c r="Q80" s="27"/>
      <c r="R80" s="27"/>
    </row>
    <row r="81" spans="1:18" s="97" customFormat="1" ht="15">
      <c r="A81" s="82" t="s">
        <v>116</v>
      </c>
      <c r="B81" s="29" t="s">
        <v>22</v>
      </c>
      <c r="C81" s="33" t="s">
        <v>82</v>
      </c>
      <c r="D81" s="34" t="s">
        <v>1</v>
      </c>
      <c r="E81" s="34" t="s">
        <v>1</v>
      </c>
      <c r="F81" s="76"/>
      <c r="G81" s="95"/>
      <c r="H81" s="154" t="s">
        <v>258</v>
      </c>
      <c r="I81" s="157"/>
      <c r="J81" s="158"/>
      <c r="K81" s="74">
        <f>IF(F55&gt;=E65,0,F55-E65)</f>
        <v>0</v>
      </c>
      <c r="M81" s="73" t="str">
        <f>C81</f>
        <v>410</v>
      </c>
      <c r="N81" s="91" t="s">
        <v>0</v>
      </c>
      <c r="P81" s="96"/>
      <c r="Q81" s="98"/>
      <c r="R81" s="98"/>
    </row>
    <row r="82" spans="1:18" s="28" customFormat="1" ht="25.5">
      <c r="A82" s="36" t="s">
        <v>117</v>
      </c>
      <c r="B82" s="32" t="s">
        <v>22</v>
      </c>
      <c r="C82" s="33" t="s">
        <v>83</v>
      </c>
      <c r="D82" s="76"/>
      <c r="E82" s="76"/>
      <c r="F82" s="34" t="s">
        <v>1</v>
      </c>
      <c r="G82" s="26"/>
      <c r="H82" s="147" t="s">
        <v>259</v>
      </c>
      <c r="I82" s="147"/>
      <c r="J82" s="147"/>
      <c r="K82" s="74">
        <f>IF(F56&gt;=E66,0,F56-E66)</f>
        <v>0</v>
      </c>
      <c r="M82" s="73" t="str">
        <f t="shared" si="0"/>
        <v>420</v>
      </c>
      <c r="N82" s="75">
        <f>IF(AND($B$8="1 квартал",D82&lt;&gt;E82),D82-E82,0)</f>
        <v>0</v>
      </c>
      <c r="P82"/>
      <c r="Q82" s="27"/>
      <c r="R82" s="27"/>
    </row>
    <row r="83" spans="1:18" s="28" customFormat="1" ht="15">
      <c r="A83" s="36" t="s">
        <v>287</v>
      </c>
      <c r="B83" s="69" t="s">
        <v>34</v>
      </c>
      <c r="C83" s="33" t="s">
        <v>84</v>
      </c>
      <c r="D83" s="77">
        <f>SUM(D84:D85)</f>
        <v>0</v>
      </c>
      <c r="E83" s="77">
        <f>SUM(E84:E85)</f>
        <v>0</v>
      </c>
      <c r="F83" s="34" t="s">
        <v>1</v>
      </c>
      <c r="G83" s="26"/>
      <c r="H83" s="147" t="s">
        <v>260</v>
      </c>
      <c r="I83" s="147"/>
      <c r="J83" s="147"/>
      <c r="K83" s="74">
        <f>IF(F57&gt;=E67,0,F57-E67)</f>
        <v>0</v>
      </c>
      <c r="M83" s="73" t="str">
        <f t="shared" si="0"/>
        <v>430</v>
      </c>
      <c r="N83" s="75">
        <f>IF(AND($B$8="1 квартал",D83&lt;&gt;E83),D83-E83,0)</f>
        <v>0</v>
      </c>
      <c r="P83"/>
      <c r="Q83" s="27"/>
      <c r="R83" s="27"/>
    </row>
    <row r="84" spans="1:18" s="28" customFormat="1" ht="51">
      <c r="A84" s="37" t="s">
        <v>156</v>
      </c>
      <c r="B84" s="69" t="s">
        <v>34</v>
      </c>
      <c r="C84" s="33" t="s">
        <v>157</v>
      </c>
      <c r="D84" s="78"/>
      <c r="E84" s="78"/>
      <c r="F84" s="34" t="s">
        <v>1</v>
      </c>
      <c r="G84" s="26"/>
      <c r="H84" s="147" t="s">
        <v>261</v>
      </c>
      <c r="I84" s="147"/>
      <c r="J84" s="147"/>
      <c r="K84" s="74">
        <f>IF(F58&gt;=E68,0,F58-E68)</f>
        <v>0</v>
      </c>
      <c r="M84" s="73" t="str">
        <f t="shared" si="0"/>
        <v>431</v>
      </c>
      <c r="N84" s="75">
        <f>IF(AND($B$8="1 квартал",D84&lt;&gt;E84),D84-E84,0)</f>
        <v>0</v>
      </c>
      <c r="P84"/>
      <c r="Q84" s="27"/>
      <c r="R84" s="27"/>
    </row>
    <row r="85" spans="1:18" s="28" customFormat="1" ht="15">
      <c r="A85" s="37" t="s">
        <v>25</v>
      </c>
      <c r="B85" s="69" t="s">
        <v>34</v>
      </c>
      <c r="C85" s="33" t="s">
        <v>158</v>
      </c>
      <c r="D85" s="78"/>
      <c r="E85" s="78"/>
      <c r="F85" s="34" t="s">
        <v>1</v>
      </c>
      <c r="G85" s="26"/>
      <c r="H85" s="101"/>
      <c r="I85" s="101"/>
      <c r="J85" s="101"/>
      <c r="K85" s="102"/>
      <c r="M85" s="73" t="str">
        <f t="shared" si="0"/>
        <v>432</v>
      </c>
      <c r="N85" s="75">
        <f>IF(AND($B$8="1 квартал",D85&lt;&gt;E85),D85-E85,0)</f>
        <v>0</v>
      </c>
      <c r="P85"/>
      <c r="Q85" s="27"/>
      <c r="R85" s="27"/>
    </row>
    <row r="86" spans="1:18" s="28" customFormat="1" ht="38.25">
      <c r="A86" s="36" t="s">
        <v>159</v>
      </c>
      <c r="B86" s="69" t="s">
        <v>34</v>
      </c>
      <c r="C86" s="33" t="s">
        <v>160</v>
      </c>
      <c r="D86" s="78"/>
      <c r="E86" s="78"/>
      <c r="F86" s="34" t="s">
        <v>1</v>
      </c>
      <c r="G86" s="26"/>
      <c r="H86"/>
      <c r="I86"/>
      <c r="J86"/>
      <c r="K86"/>
      <c r="M86" s="73" t="str">
        <f t="shared" si="0"/>
        <v>433</v>
      </c>
      <c r="N86" s="75">
        <f>IF(AND($B$8="1 квартал",D86&lt;&gt;E86),D86-E86,0)</f>
        <v>0</v>
      </c>
      <c r="P86"/>
      <c r="Q86" s="27"/>
      <c r="R86" s="27"/>
    </row>
    <row r="87" spans="1:18" s="28" customFormat="1" ht="76.5">
      <c r="A87" s="40" t="s">
        <v>161</v>
      </c>
      <c r="B87" s="70" t="s">
        <v>79</v>
      </c>
      <c r="C87" s="71" t="s">
        <v>86</v>
      </c>
      <c r="D87" s="34" t="s">
        <v>1</v>
      </c>
      <c r="E87" s="34" t="s">
        <v>1</v>
      </c>
      <c r="F87" s="79"/>
      <c r="G87" s="26"/>
      <c r="H87" s="179" t="s">
        <v>10</v>
      </c>
      <c r="I87" s="179"/>
      <c r="J87" s="179"/>
      <c r="K87" s="179"/>
      <c r="M87" s="73" t="str">
        <f t="shared" si="0"/>
        <v>500</v>
      </c>
      <c r="N87" s="91" t="s">
        <v>0</v>
      </c>
      <c r="P87"/>
      <c r="Q87" s="27"/>
      <c r="R87" s="27"/>
    </row>
    <row r="88" spans="1:18" s="28" customFormat="1" ht="51">
      <c r="A88" s="17" t="s">
        <v>108</v>
      </c>
      <c r="B88" s="70" t="s">
        <v>79</v>
      </c>
      <c r="C88" s="71" t="s">
        <v>87</v>
      </c>
      <c r="D88" s="34" t="s">
        <v>1</v>
      </c>
      <c r="E88" s="34" t="s">
        <v>1</v>
      </c>
      <c r="F88" s="79"/>
      <c r="G88" s="26"/>
      <c r="H88" s="180" t="s">
        <v>245</v>
      </c>
      <c r="I88" s="180"/>
      <c r="J88" s="180"/>
      <c r="K88" s="92">
        <f>IF((E65+E73)=0,0,IF(OR(E73=0,E65=0),"Ошибка",0))</f>
        <v>0</v>
      </c>
      <c r="M88" s="73" t="str">
        <f t="shared" si="0"/>
        <v>501</v>
      </c>
      <c r="N88" s="91" t="s">
        <v>0</v>
      </c>
      <c r="P88"/>
      <c r="Q88" s="27"/>
      <c r="R88" s="27"/>
    </row>
    <row r="89" spans="1:18" s="28" customFormat="1" ht="15">
      <c r="A89" s="17" t="s">
        <v>109</v>
      </c>
      <c r="B89" s="70" t="s">
        <v>79</v>
      </c>
      <c r="C89" s="71" t="s">
        <v>88</v>
      </c>
      <c r="D89" s="34" t="s">
        <v>1</v>
      </c>
      <c r="E89" s="34" t="s">
        <v>1</v>
      </c>
      <c r="F89" s="79"/>
      <c r="G89" s="39"/>
      <c r="H89" s="181" t="s">
        <v>246</v>
      </c>
      <c r="I89" s="182"/>
      <c r="J89" s="183"/>
      <c r="K89" s="92">
        <f>IF((E66+E74)=0,0,IF(OR(E74=0,E66=0),"Ошибка",0))</f>
        <v>0</v>
      </c>
      <c r="L89" s="39"/>
      <c r="M89" s="73" t="str">
        <f aca="true" t="shared" si="4" ref="M89:M127">C89</f>
        <v>502</v>
      </c>
      <c r="N89" s="91" t="s">
        <v>0</v>
      </c>
      <c r="O89" s="39"/>
      <c r="P89"/>
      <c r="Q89" s="27"/>
      <c r="R89" s="27"/>
    </row>
    <row r="90" spans="1:18" s="28" customFormat="1" ht="25.5">
      <c r="A90" s="84" t="s">
        <v>162</v>
      </c>
      <c r="B90" s="70" t="s">
        <v>79</v>
      </c>
      <c r="C90" s="71" t="s">
        <v>164</v>
      </c>
      <c r="D90" s="34" t="s">
        <v>1</v>
      </c>
      <c r="E90" s="34" t="s">
        <v>1</v>
      </c>
      <c r="F90" s="79"/>
      <c r="G90" s="39"/>
      <c r="H90" s="151" t="s">
        <v>247</v>
      </c>
      <c r="I90" s="152"/>
      <c r="J90" s="153"/>
      <c r="K90" s="92">
        <f>IF((E67+E75)=0,0,IF(OR(E75=0,E67=0),"Ошибка",0))</f>
        <v>0</v>
      </c>
      <c r="L90" s="39"/>
      <c r="M90" s="73" t="str">
        <f t="shared" si="4"/>
        <v>503</v>
      </c>
      <c r="N90" s="91" t="s">
        <v>0</v>
      </c>
      <c r="O90" s="39"/>
      <c r="P90"/>
      <c r="Q90" s="27"/>
      <c r="R90" s="27"/>
    </row>
    <row r="91" spans="1:16" s="39" customFormat="1" ht="15">
      <c r="A91" s="84" t="s">
        <v>163</v>
      </c>
      <c r="B91" s="70" t="s">
        <v>79</v>
      </c>
      <c r="C91" s="71" t="s">
        <v>165</v>
      </c>
      <c r="D91" s="34" t="s">
        <v>1</v>
      </c>
      <c r="E91" s="34" t="s">
        <v>1</v>
      </c>
      <c r="F91" s="79"/>
      <c r="H91" s="151" t="s">
        <v>248</v>
      </c>
      <c r="I91" s="152"/>
      <c r="J91" s="153"/>
      <c r="K91" s="92">
        <f>IF((E68+E76)=0,0,IF(OR(E76=0,E68=0),"Ошибка",0))</f>
        <v>0</v>
      </c>
      <c r="M91" s="73" t="str">
        <f t="shared" si="4"/>
        <v>504</v>
      </c>
      <c r="N91" s="91" t="s">
        <v>0</v>
      </c>
      <c r="P91"/>
    </row>
    <row r="92" spans="1:16" s="39" customFormat="1" ht="15.75" customHeight="1">
      <c r="A92" s="84" t="s">
        <v>167</v>
      </c>
      <c r="B92" s="70" t="s">
        <v>79</v>
      </c>
      <c r="C92" s="71" t="s">
        <v>166</v>
      </c>
      <c r="D92" s="34" t="s">
        <v>1</v>
      </c>
      <c r="E92" s="34" t="s">
        <v>1</v>
      </c>
      <c r="F92" s="79"/>
      <c r="H92"/>
      <c r="I92"/>
      <c r="J92"/>
      <c r="K92"/>
      <c r="M92" s="73" t="str">
        <f t="shared" si="4"/>
        <v>505</v>
      </c>
      <c r="N92" s="91" t="s">
        <v>0</v>
      </c>
      <c r="P92"/>
    </row>
    <row r="93" spans="1:16" ht="15.75">
      <c r="A93" s="17" t="s">
        <v>116</v>
      </c>
      <c r="B93" s="29" t="s">
        <v>22</v>
      </c>
      <c r="C93" s="33" t="s">
        <v>89</v>
      </c>
      <c r="D93" s="34" t="s">
        <v>1</v>
      </c>
      <c r="E93" s="34" t="s">
        <v>1</v>
      </c>
      <c r="F93" s="76"/>
      <c r="H93" s="148" t="s">
        <v>10</v>
      </c>
      <c r="I93" s="149"/>
      <c r="J93" s="149"/>
      <c r="K93" s="150"/>
      <c r="M93" s="73" t="str">
        <f t="shared" si="4"/>
        <v>510</v>
      </c>
      <c r="N93" s="91" t="s">
        <v>0</v>
      </c>
      <c r="P93"/>
    </row>
    <row r="94" spans="1:16" ht="51">
      <c r="A94" s="17" t="s">
        <v>108</v>
      </c>
      <c r="B94" s="29" t="s">
        <v>22</v>
      </c>
      <c r="C94" s="33" t="s">
        <v>90</v>
      </c>
      <c r="D94" s="34" t="s">
        <v>1</v>
      </c>
      <c r="E94" s="34" t="s">
        <v>1</v>
      </c>
      <c r="F94" s="76"/>
      <c r="H94" s="30" t="s">
        <v>13</v>
      </c>
      <c r="I94" s="30" t="s">
        <v>11</v>
      </c>
      <c r="J94" s="72" t="s">
        <v>12</v>
      </c>
      <c r="K94" s="72" t="s">
        <v>202</v>
      </c>
      <c r="M94" s="73" t="str">
        <f t="shared" si="4"/>
        <v>511</v>
      </c>
      <c r="N94" s="91" t="s">
        <v>0</v>
      </c>
      <c r="P94"/>
    </row>
    <row r="95" spans="1:16" ht="15">
      <c r="A95" s="17" t="s">
        <v>109</v>
      </c>
      <c r="B95" s="29" t="s">
        <v>22</v>
      </c>
      <c r="C95" s="33" t="s">
        <v>91</v>
      </c>
      <c r="D95" s="34" t="s">
        <v>1</v>
      </c>
      <c r="E95" s="34" t="s">
        <v>1</v>
      </c>
      <c r="F95" s="76"/>
      <c r="H95" s="87" t="s">
        <v>214</v>
      </c>
      <c r="I95" s="74">
        <f>IF(D83&gt;=D86,0,D83-D86)</f>
        <v>0</v>
      </c>
      <c r="J95" s="74">
        <f>IF(E83&gt;=E86,0,E83-E86)</f>
        <v>0</v>
      </c>
      <c r="K95" s="35" t="s">
        <v>0</v>
      </c>
      <c r="M95" s="73" t="str">
        <f t="shared" si="4"/>
        <v>512</v>
      </c>
      <c r="N95" s="91" t="s">
        <v>0</v>
      </c>
      <c r="P95"/>
    </row>
    <row r="96" spans="1:16" ht="25.5">
      <c r="A96" s="84" t="s">
        <v>162</v>
      </c>
      <c r="B96" s="29" t="s">
        <v>22</v>
      </c>
      <c r="C96" s="33" t="s">
        <v>168</v>
      </c>
      <c r="D96" s="34" t="s">
        <v>1</v>
      </c>
      <c r="E96" s="34" t="s">
        <v>1</v>
      </c>
      <c r="F96" s="76"/>
      <c r="G96" s="52"/>
      <c r="H96" s="87" t="s">
        <v>215</v>
      </c>
      <c r="I96" s="35" t="s">
        <v>0</v>
      </c>
      <c r="J96" s="35" t="s">
        <v>0</v>
      </c>
      <c r="K96" s="74">
        <f>IF(F87&gt;=(F88+F89),0,F87-(F88+F89))</f>
        <v>0</v>
      </c>
      <c r="M96" s="73" t="str">
        <f t="shared" si="4"/>
        <v>513</v>
      </c>
      <c r="N96" s="91" t="s">
        <v>0</v>
      </c>
      <c r="P96"/>
    </row>
    <row r="97" spans="1:16" ht="15">
      <c r="A97" s="84" t="s">
        <v>163</v>
      </c>
      <c r="B97" s="29" t="s">
        <v>22</v>
      </c>
      <c r="C97" s="33" t="s">
        <v>169</v>
      </c>
      <c r="D97" s="34" t="s">
        <v>1</v>
      </c>
      <c r="E97" s="34" t="s">
        <v>1</v>
      </c>
      <c r="F97" s="76"/>
      <c r="G97" s="55"/>
      <c r="H97" s="87" t="s">
        <v>216</v>
      </c>
      <c r="I97" s="35" t="s">
        <v>0</v>
      </c>
      <c r="J97" s="35" t="s">
        <v>0</v>
      </c>
      <c r="K97" s="74">
        <f>IF(F89&gt;=(F90+F91+F92),0,F89-(F90+F91+F92))</f>
        <v>0</v>
      </c>
      <c r="M97" s="73" t="str">
        <f t="shared" si="4"/>
        <v>514</v>
      </c>
      <c r="N97" s="91" t="s">
        <v>0</v>
      </c>
      <c r="P97"/>
    </row>
    <row r="98" spans="1:16" ht="15.75" customHeight="1">
      <c r="A98" s="84" t="s">
        <v>167</v>
      </c>
      <c r="B98" s="29" t="s">
        <v>22</v>
      </c>
      <c r="C98" s="33" t="s">
        <v>170</v>
      </c>
      <c r="D98" s="34" t="s">
        <v>1</v>
      </c>
      <c r="E98" s="34" t="s">
        <v>1</v>
      </c>
      <c r="F98" s="76"/>
      <c r="G98" s="56"/>
      <c r="H98" s="87" t="s">
        <v>217</v>
      </c>
      <c r="I98" s="35" t="s">
        <v>0</v>
      </c>
      <c r="J98" s="35" t="s">
        <v>0</v>
      </c>
      <c r="K98" s="74">
        <f>IF(F93&gt;=(F94+F95),0,F93-(F94+F95))</f>
        <v>0</v>
      </c>
      <c r="M98" s="73" t="str">
        <f t="shared" si="4"/>
        <v>515</v>
      </c>
      <c r="N98" s="91" t="s">
        <v>0</v>
      </c>
      <c r="P98"/>
    </row>
    <row r="99" spans="1:16" ht="25.5">
      <c r="A99" s="17" t="s">
        <v>117</v>
      </c>
      <c r="B99" s="29" t="s">
        <v>22</v>
      </c>
      <c r="C99" s="33" t="s">
        <v>92</v>
      </c>
      <c r="D99" s="76"/>
      <c r="E99" s="76"/>
      <c r="F99" s="34" t="s">
        <v>1</v>
      </c>
      <c r="G99" s="57"/>
      <c r="H99" s="87" t="s">
        <v>218</v>
      </c>
      <c r="I99" s="35" t="s">
        <v>0</v>
      </c>
      <c r="J99" s="35" t="s">
        <v>0</v>
      </c>
      <c r="K99" s="74">
        <f>IF(F95&gt;=(F96+F97+F98),0,F95-(F96+F97+F98))</f>
        <v>0</v>
      </c>
      <c r="M99" s="73" t="str">
        <f t="shared" si="4"/>
        <v>520</v>
      </c>
      <c r="N99" s="75">
        <f aca="true" t="shared" si="5" ref="N99:N120">IF(AND($B$8="1 квартал",D99&lt;&gt;E99),D99-E99,0)</f>
        <v>0</v>
      </c>
      <c r="P99"/>
    </row>
    <row r="100" spans="1:16" ht="51">
      <c r="A100" s="17" t="s">
        <v>108</v>
      </c>
      <c r="B100" s="29" t="s">
        <v>22</v>
      </c>
      <c r="C100" s="33" t="s">
        <v>93</v>
      </c>
      <c r="D100" s="76"/>
      <c r="E100" s="76"/>
      <c r="F100" s="34" t="s">
        <v>1</v>
      </c>
      <c r="G100" s="57"/>
      <c r="H100" s="87" t="s">
        <v>219</v>
      </c>
      <c r="I100" s="74">
        <f>IF(D99&gt;=(D100+D101),0,D99-(D100+D101))</f>
        <v>0</v>
      </c>
      <c r="J100" s="74">
        <f>IF(E99&gt;=(E100+E101),0,E99-(E100+E101))</f>
        <v>0</v>
      </c>
      <c r="K100" s="35" t="s">
        <v>0</v>
      </c>
      <c r="M100" s="73" t="str">
        <f t="shared" si="4"/>
        <v>521</v>
      </c>
      <c r="N100" s="75">
        <f t="shared" si="5"/>
        <v>0</v>
      </c>
      <c r="P100"/>
    </row>
    <row r="101" spans="1:16" ht="15">
      <c r="A101" s="17" t="s">
        <v>109</v>
      </c>
      <c r="B101" s="29" t="s">
        <v>22</v>
      </c>
      <c r="C101" s="33" t="s">
        <v>94</v>
      </c>
      <c r="D101" s="76"/>
      <c r="E101" s="76"/>
      <c r="F101" s="34" t="s">
        <v>1</v>
      </c>
      <c r="G101" s="57"/>
      <c r="H101" s="87" t="s">
        <v>220</v>
      </c>
      <c r="I101" s="74">
        <f>IF(D101&gt;=(D102+D103+D104),0,D101-(D102+D103+D104))</f>
        <v>0</v>
      </c>
      <c r="J101" s="74">
        <f>IF(E101&gt;=(E102+E103+E104),0,E101-(E102+E103+E104))</f>
        <v>0</v>
      </c>
      <c r="K101" s="35" t="s">
        <v>0</v>
      </c>
      <c r="M101" s="73" t="str">
        <f t="shared" si="4"/>
        <v>522</v>
      </c>
      <c r="N101" s="75">
        <f t="shared" si="5"/>
        <v>0</v>
      </c>
      <c r="P101"/>
    </row>
    <row r="102" spans="1:16" ht="25.5">
      <c r="A102" s="84" t="s">
        <v>162</v>
      </c>
      <c r="B102" s="29" t="s">
        <v>22</v>
      </c>
      <c r="C102" s="33" t="s">
        <v>95</v>
      </c>
      <c r="D102" s="76"/>
      <c r="E102" s="76"/>
      <c r="F102" s="34" t="s">
        <v>1</v>
      </c>
      <c r="G102" s="57"/>
      <c r="H102" s="87" t="s">
        <v>221</v>
      </c>
      <c r="I102" s="74">
        <f aca="true" t="shared" si="6" ref="I102:J104">IF(D106&gt;=(D110+D114),0,D106-(D110+D114))</f>
        <v>0</v>
      </c>
      <c r="J102" s="74">
        <f t="shared" si="6"/>
        <v>0</v>
      </c>
      <c r="K102" s="35" t="s">
        <v>0</v>
      </c>
      <c r="M102" s="73" t="str">
        <f t="shared" si="4"/>
        <v>523</v>
      </c>
      <c r="N102" s="75">
        <f t="shared" si="5"/>
        <v>0</v>
      </c>
      <c r="P102"/>
    </row>
    <row r="103" spans="1:16" ht="15">
      <c r="A103" s="84" t="s">
        <v>163</v>
      </c>
      <c r="B103" s="29" t="s">
        <v>22</v>
      </c>
      <c r="C103" s="33" t="s">
        <v>106</v>
      </c>
      <c r="D103" s="76"/>
      <c r="E103" s="76"/>
      <c r="F103" s="34" t="s">
        <v>1</v>
      </c>
      <c r="G103" s="57"/>
      <c r="H103" s="87" t="s">
        <v>222</v>
      </c>
      <c r="I103" s="74">
        <f t="shared" si="6"/>
        <v>0</v>
      </c>
      <c r="J103" s="74">
        <f t="shared" si="6"/>
        <v>0</v>
      </c>
      <c r="K103" s="35" t="s">
        <v>0</v>
      </c>
      <c r="M103" s="73" t="str">
        <f t="shared" si="4"/>
        <v>524</v>
      </c>
      <c r="N103" s="75">
        <f t="shared" si="5"/>
        <v>0</v>
      </c>
      <c r="P103"/>
    </row>
    <row r="104" spans="1:16" ht="15">
      <c r="A104" s="84" t="s">
        <v>167</v>
      </c>
      <c r="B104" s="29" t="s">
        <v>22</v>
      </c>
      <c r="C104" s="33" t="s">
        <v>171</v>
      </c>
      <c r="D104" s="76"/>
      <c r="E104" s="76"/>
      <c r="F104" s="34" t="s">
        <v>1</v>
      </c>
      <c r="G104" s="57"/>
      <c r="H104" s="87" t="s">
        <v>223</v>
      </c>
      <c r="I104" s="74">
        <f t="shared" si="6"/>
        <v>0</v>
      </c>
      <c r="J104" s="74">
        <f t="shared" si="6"/>
        <v>0</v>
      </c>
      <c r="K104" s="35" t="s">
        <v>0</v>
      </c>
      <c r="M104" s="73" t="str">
        <f t="shared" si="4"/>
        <v>525</v>
      </c>
      <c r="N104" s="75">
        <f t="shared" si="5"/>
        <v>0</v>
      </c>
      <c r="P104"/>
    </row>
    <row r="105" spans="1:16" ht="15">
      <c r="A105" s="36" t="s">
        <v>287</v>
      </c>
      <c r="B105" s="29" t="s">
        <v>34</v>
      </c>
      <c r="C105" s="71" t="s">
        <v>96</v>
      </c>
      <c r="D105" s="77">
        <f>SUM(D106:D108)</f>
        <v>0</v>
      </c>
      <c r="E105" s="77">
        <f>SUM(E106:E108)</f>
        <v>0</v>
      </c>
      <c r="F105" s="34" t="s">
        <v>1</v>
      </c>
      <c r="H105" s="87" t="s">
        <v>224</v>
      </c>
      <c r="I105" s="74">
        <f>IF(D113&gt;=(D117+D118+D119),0,D113-(D117+D118+D119))</f>
        <v>0</v>
      </c>
      <c r="J105" s="74">
        <f>IF(E113&gt;=(E117+E118+E119),0,E113-(E117+E118+E119))</f>
        <v>0</v>
      </c>
      <c r="K105" s="35" t="s">
        <v>0</v>
      </c>
      <c r="M105" s="73" t="str">
        <f t="shared" si="4"/>
        <v>530</v>
      </c>
      <c r="N105" s="75">
        <f t="shared" si="5"/>
        <v>0</v>
      </c>
      <c r="P105"/>
    </row>
    <row r="106" spans="1:16" ht="38.25">
      <c r="A106" s="37" t="s">
        <v>107</v>
      </c>
      <c r="B106" s="69" t="s">
        <v>34</v>
      </c>
      <c r="C106" s="71" t="s">
        <v>97</v>
      </c>
      <c r="D106" s="78"/>
      <c r="E106" s="78"/>
      <c r="F106" s="34" t="s">
        <v>1</v>
      </c>
      <c r="H106" s="87" t="s">
        <v>227</v>
      </c>
      <c r="I106" s="74">
        <f>IF(D105&gt;=D120,0,D105-D120)</f>
        <v>0</v>
      </c>
      <c r="J106" s="74">
        <f>IF(E105&gt;=E120,0,E105-E120)</f>
        <v>0</v>
      </c>
      <c r="K106" s="35" t="s">
        <v>0</v>
      </c>
      <c r="M106" s="73" t="str">
        <f t="shared" si="4"/>
        <v>531</v>
      </c>
      <c r="N106" s="75">
        <f t="shared" si="5"/>
        <v>0</v>
      </c>
      <c r="P106"/>
    </row>
    <row r="107" spans="1:16" ht="38.25">
      <c r="A107" s="37" t="s">
        <v>150</v>
      </c>
      <c r="B107" s="69" t="s">
        <v>34</v>
      </c>
      <c r="C107" s="71" t="s">
        <v>99</v>
      </c>
      <c r="D107" s="78"/>
      <c r="E107" s="78"/>
      <c r="F107" s="34" t="s">
        <v>1</v>
      </c>
      <c r="M107" s="73" t="str">
        <f t="shared" si="4"/>
        <v>532</v>
      </c>
      <c r="N107" s="75">
        <f t="shared" si="5"/>
        <v>0</v>
      </c>
      <c r="P107"/>
    </row>
    <row r="108" spans="1:16" ht="27" customHeight="1">
      <c r="A108" s="37" t="s">
        <v>25</v>
      </c>
      <c r="B108" s="69" t="s">
        <v>34</v>
      </c>
      <c r="C108" s="71" t="s">
        <v>100</v>
      </c>
      <c r="D108" s="78"/>
      <c r="E108" s="78"/>
      <c r="F108" s="34" t="s">
        <v>1</v>
      </c>
      <c r="M108" s="73" t="str">
        <f t="shared" si="4"/>
        <v>533</v>
      </c>
      <c r="N108" s="75">
        <f t="shared" si="5"/>
        <v>0</v>
      </c>
      <c r="P108"/>
    </row>
    <row r="109" spans="1:16" ht="38.25" customHeight="1">
      <c r="A109" s="17" t="s">
        <v>172</v>
      </c>
      <c r="B109" s="29" t="s">
        <v>34</v>
      </c>
      <c r="C109" s="71" t="s">
        <v>173</v>
      </c>
      <c r="D109" s="77">
        <f>SUM(D110:D112)</f>
        <v>0</v>
      </c>
      <c r="E109" s="77">
        <f>SUM(E110:E112)</f>
        <v>0</v>
      </c>
      <c r="F109" s="34" t="s">
        <v>1</v>
      </c>
      <c r="H109" s="184" t="s">
        <v>274</v>
      </c>
      <c r="I109" s="185"/>
      <c r="J109" s="185"/>
      <c r="K109" s="186"/>
      <c r="M109" s="73" t="str">
        <f t="shared" si="4"/>
        <v>534</v>
      </c>
      <c r="N109" s="75">
        <f t="shared" si="5"/>
        <v>0</v>
      </c>
      <c r="P109"/>
    </row>
    <row r="110" spans="1:16" ht="38.25">
      <c r="A110" s="37" t="s">
        <v>110</v>
      </c>
      <c r="B110" s="69" t="s">
        <v>34</v>
      </c>
      <c r="C110" s="71" t="s">
        <v>175</v>
      </c>
      <c r="D110" s="78"/>
      <c r="E110" s="78"/>
      <c r="F110" s="34" t="s">
        <v>1</v>
      </c>
      <c r="H110" s="147" t="s">
        <v>262</v>
      </c>
      <c r="I110" s="147"/>
      <c r="J110" s="147"/>
      <c r="K110" s="74">
        <f aca="true" t="shared" si="7" ref="K110:K115">IF(F87&gt;=F93,0,F87-F93)</f>
        <v>0</v>
      </c>
      <c r="M110" s="73" t="str">
        <f t="shared" si="4"/>
        <v>535</v>
      </c>
      <c r="N110" s="75">
        <f t="shared" si="5"/>
        <v>0</v>
      </c>
      <c r="P110"/>
    </row>
    <row r="111" spans="1:16" ht="38.25">
      <c r="A111" s="37" t="s">
        <v>174</v>
      </c>
      <c r="B111" s="69" t="s">
        <v>34</v>
      </c>
      <c r="C111" s="71" t="s">
        <v>176</v>
      </c>
      <c r="D111" s="78"/>
      <c r="E111" s="78"/>
      <c r="F111" s="34" t="s">
        <v>1</v>
      </c>
      <c r="H111" s="147" t="s">
        <v>263</v>
      </c>
      <c r="I111" s="147"/>
      <c r="J111" s="147"/>
      <c r="K111" s="74">
        <f t="shared" si="7"/>
        <v>0</v>
      </c>
      <c r="M111" s="73" t="str">
        <f t="shared" si="4"/>
        <v>536</v>
      </c>
      <c r="N111" s="75">
        <f t="shared" si="5"/>
        <v>0</v>
      </c>
      <c r="P111"/>
    </row>
    <row r="112" spans="1:16" ht="15">
      <c r="A112" s="37" t="s">
        <v>111</v>
      </c>
      <c r="B112" s="69" t="s">
        <v>34</v>
      </c>
      <c r="C112" s="71" t="s">
        <v>177</v>
      </c>
      <c r="D112" s="78"/>
      <c r="E112" s="78"/>
      <c r="F112" s="34" t="s">
        <v>1</v>
      </c>
      <c r="H112" s="147" t="s">
        <v>264</v>
      </c>
      <c r="I112" s="147"/>
      <c r="J112" s="147"/>
      <c r="K112" s="74">
        <f t="shared" si="7"/>
        <v>0</v>
      </c>
      <c r="M112" s="73" t="str">
        <f t="shared" si="4"/>
        <v>537</v>
      </c>
      <c r="N112" s="75">
        <f t="shared" si="5"/>
        <v>0</v>
      </c>
      <c r="P112"/>
    </row>
    <row r="113" spans="1:16" ht="51">
      <c r="A113" s="17" t="s">
        <v>178</v>
      </c>
      <c r="B113" s="29" t="s">
        <v>34</v>
      </c>
      <c r="C113" s="71" t="s">
        <v>179</v>
      </c>
      <c r="D113" s="77">
        <f>SUM(D114:D116)</f>
        <v>0</v>
      </c>
      <c r="E113" s="77">
        <f>SUM(E114:E116)</f>
        <v>0</v>
      </c>
      <c r="F113" s="34" t="s">
        <v>1</v>
      </c>
      <c r="H113" s="147" t="s">
        <v>265</v>
      </c>
      <c r="I113" s="147"/>
      <c r="J113" s="147"/>
      <c r="K113" s="74">
        <f t="shared" si="7"/>
        <v>0</v>
      </c>
      <c r="M113" s="73" t="str">
        <f t="shared" si="4"/>
        <v>538</v>
      </c>
      <c r="N113" s="75">
        <f t="shared" si="5"/>
        <v>0</v>
      </c>
      <c r="P113"/>
    </row>
    <row r="114" spans="1:16" ht="38.25">
      <c r="A114" s="37" t="s">
        <v>110</v>
      </c>
      <c r="B114" s="69" t="s">
        <v>34</v>
      </c>
      <c r="C114" s="71" t="s">
        <v>180</v>
      </c>
      <c r="D114" s="78"/>
      <c r="E114" s="78"/>
      <c r="F114" s="34" t="s">
        <v>1</v>
      </c>
      <c r="H114" s="147" t="s">
        <v>266</v>
      </c>
      <c r="I114" s="147"/>
      <c r="J114" s="147"/>
      <c r="K114" s="74">
        <f t="shared" si="7"/>
        <v>0</v>
      </c>
      <c r="M114" s="73" t="str">
        <f t="shared" si="4"/>
        <v>539</v>
      </c>
      <c r="N114" s="75">
        <f t="shared" si="5"/>
        <v>0</v>
      </c>
      <c r="P114"/>
    </row>
    <row r="115" spans="1:16" ht="38.25">
      <c r="A115" s="37" t="s">
        <v>174</v>
      </c>
      <c r="B115" s="69" t="s">
        <v>34</v>
      </c>
      <c r="C115" s="71" t="s">
        <v>98</v>
      </c>
      <c r="D115" s="78"/>
      <c r="E115" s="78"/>
      <c r="F115" s="34" t="s">
        <v>1</v>
      </c>
      <c r="H115" s="147" t="s">
        <v>267</v>
      </c>
      <c r="I115" s="147"/>
      <c r="J115" s="147"/>
      <c r="K115" s="74">
        <f t="shared" si="7"/>
        <v>0</v>
      </c>
      <c r="M115" s="73" t="str">
        <f t="shared" si="4"/>
        <v>540</v>
      </c>
      <c r="N115" s="75">
        <f t="shared" si="5"/>
        <v>0</v>
      </c>
      <c r="P115"/>
    </row>
    <row r="116" spans="1:16" ht="15">
      <c r="A116" s="37" t="s">
        <v>111</v>
      </c>
      <c r="B116" s="69" t="s">
        <v>34</v>
      </c>
      <c r="C116" s="71" t="s">
        <v>101</v>
      </c>
      <c r="D116" s="78"/>
      <c r="E116" s="78"/>
      <c r="F116" s="34" t="s">
        <v>1</v>
      </c>
      <c r="H116" s="147" t="s">
        <v>268</v>
      </c>
      <c r="I116" s="147"/>
      <c r="J116" s="147"/>
      <c r="K116" s="74">
        <f aca="true" t="shared" si="8" ref="K116:K121">IF(F87&gt;=E99,0,F87-E99)</f>
        <v>0</v>
      </c>
      <c r="M116" s="73" t="str">
        <f t="shared" si="4"/>
        <v>541</v>
      </c>
      <c r="N116" s="75">
        <f t="shared" si="5"/>
        <v>0</v>
      </c>
      <c r="P116"/>
    </row>
    <row r="117" spans="1:16" ht="25.5">
      <c r="A117" s="17" t="s">
        <v>181</v>
      </c>
      <c r="B117" s="29" t="s">
        <v>34</v>
      </c>
      <c r="C117" s="71" t="s">
        <v>102</v>
      </c>
      <c r="D117" s="78"/>
      <c r="E117" s="78"/>
      <c r="F117" s="34" t="s">
        <v>1</v>
      </c>
      <c r="H117" s="147" t="s">
        <v>269</v>
      </c>
      <c r="I117" s="147"/>
      <c r="J117" s="147"/>
      <c r="K117" s="74">
        <f t="shared" si="8"/>
        <v>0</v>
      </c>
      <c r="M117" s="73" t="str">
        <f t="shared" si="4"/>
        <v>542</v>
      </c>
      <c r="N117" s="75">
        <f t="shared" si="5"/>
        <v>0</v>
      </c>
      <c r="P117"/>
    </row>
    <row r="118" spans="1:16" ht="15">
      <c r="A118" s="17" t="s">
        <v>182</v>
      </c>
      <c r="B118" s="69" t="s">
        <v>34</v>
      </c>
      <c r="C118" s="71" t="s">
        <v>103</v>
      </c>
      <c r="D118" s="78"/>
      <c r="E118" s="78"/>
      <c r="F118" s="34" t="s">
        <v>1</v>
      </c>
      <c r="H118" s="147" t="s">
        <v>270</v>
      </c>
      <c r="I118" s="147"/>
      <c r="J118" s="147"/>
      <c r="K118" s="74">
        <f t="shared" si="8"/>
        <v>0</v>
      </c>
      <c r="M118" s="73" t="str">
        <f t="shared" si="4"/>
        <v>543</v>
      </c>
      <c r="N118" s="75">
        <f t="shared" si="5"/>
        <v>0</v>
      </c>
      <c r="P118"/>
    </row>
    <row r="119" spans="1:16" ht="15">
      <c r="A119" s="17" t="s">
        <v>183</v>
      </c>
      <c r="B119" s="69" t="s">
        <v>34</v>
      </c>
      <c r="C119" s="71" t="s">
        <v>184</v>
      </c>
      <c r="D119" s="78"/>
      <c r="E119" s="78"/>
      <c r="F119" s="34" t="s">
        <v>1</v>
      </c>
      <c r="H119" s="147" t="s">
        <v>271</v>
      </c>
      <c r="I119" s="147"/>
      <c r="J119" s="147"/>
      <c r="K119" s="74">
        <f t="shared" si="8"/>
        <v>0</v>
      </c>
      <c r="M119" s="73" t="str">
        <f t="shared" si="4"/>
        <v>544</v>
      </c>
      <c r="N119" s="75">
        <f t="shared" si="5"/>
        <v>0</v>
      </c>
      <c r="P119"/>
    </row>
    <row r="120" spans="1:16" ht="38.25">
      <c r="A120" s="36" t="s">
        <v>186</v>
      </c>
      <c r="B120" s="69" t="s">
        <v>34</v>
      </c>
      <c r="C120" s="71" t="s">
        <v>185</v>
      </c>
      <c r="D120" s="78"/>
      <c r="E120" s="78"/>
      <c r="F120" s="34" t="s">
        <v>1</v>
      </c>
      <c r="H120" s="147" t="s">
        <v>272</v>
      </c>
      <c r="I120" s="147"/>
      <c r="J120" s="147"/>
      <c r="K120" s="74">
        <f t="shared" si="8"/>
        <v>0</v>
      </c>
      <c r="M120" s="73" t="str">
        <f t="shared" si="4"/>
        <v>545</v>
      </c>
      <c r="N120" s="75">
        <f t="shared" si="5"/>
        <v>0</v>
      </c>
      <c r="P120"/>
    </row>
    <row r="121" spans="1:16" ht="51">
      <c r="A121" s="40" t="s">
        <v>187</v>
      </c>
      <c r="B121" s="70" t="s">
        <v>79</v>
      </c>
      <c r="C121" s="71" t="s">
        <v>188</v>
      </c>
      <c r="D121" s="34" t="s">
        <v>1</v>
      </c>
      <c r="E121" s="34" t="s">
        <v>1</v>
      </c>
      <c r="F121" s="85">
        <f>F18+F29+F54+F80+F87</f>
        <v>0</v>
      </c>
      <c r="H121" s="147" t="s">
        <v>273</v>
      </c>
      <c r="I121" s="147"/>
      <c r="J121" s="147"/>
      <c r="K121" s="74">
        <f t="shared" si="8"/>
        <v>0</v>
      </c>
      <c r="M121" s="73" t="str">
        <f t="shared" si="4"/>
        <v>600</v>
      </c>
      <c r="N121" s="91" t="s">
        <v>0</v>
      </c>
      <c r="P121"/>
    </row>
    <row r="122" spans="1:16" ht="25.5">
      <c r="A122" s="82" t="s">
        <v>189</v>
      </c>
      <c r="B122" s="29" t="s">
        <v>22</v>
      </c>
      <c r="C122" s="33" t="s">
        <v>190</v>
      </c>
      <c r="D122" s="34" t="s">
        <v>1</v>
      </c>
      <c r="E122" s="34" t="s">
        <v>1</v>
      </c>
      <c r="F122" s="86">
        <f>F20+F34+F59+F81+F93</f>
        <v>0</v>
      </c>
      <c r="H122"/>
      <c r="I122"/>
      <c r="J122"/>
      <c r="K122"/>
      <c r="M122" s="73" t="str">
        <f t="shared" si="4"/>
        <v>610</v>
      </c>
      <c r="N122" s="91" t="s">
        <v>0</v>
      </c>
      <c r="P122"/>
    </row>
    <row r="123" spans="1:16" ht="38.25">
      <c r="A123" s="17" t="s">
        <v>191</v>
      </c>
      <c r="B123" s="29" t="s">
        <v>22</v>
      </c>
      <c r="C123" s="33" t="s">
        <v>192</v>
      </c>
      <c r="D123" s="86">
        <f>D21+D39+D64+D82+D99</f>
        <v>0</v>
      </c>
      <c r="E123" s="86">
        <f>E21+E39+E64+E82+E99</f>
        <v>0</v>
      </c>
      <c r="F123" s="34" t="s">
        <v>1</v>
      </c>
      <c r="H123" s="179" t="s">
        <v>10</v>
      </c>
      <c r="I123" s="179"/>
      <c r="J123" s="179"/>
      <c r="K123" s="179"/>
      <c r="M123" s="73" t="str">
        <f t="shared" si="4"/>
        <v>611</v>
      </c>
      <c r="N123" s="75">
        <f aca="true" t="shared" si="9" ref="N123:N129">IF(AND($B$8="1 квартал",D123&lt;&gt;E123),D123-E123,0)</f>
        <v>0</v>
      </c>
      <c r="P123"/>
    </row>
    <row r="124" spans="1:16" ht="28.5">
      <c r="A124" s="36" t="s">
        <v>290</v>
      </c>
      <c r="B124" s="29" t="s">
        <v>34</v>
      </c>
      <c r="C124" s="71" t="s">
        <v>193</v>
      </c>
      <c r="D124" s="77">
        <f>D23+D44+D69+D83+D105</f>
        <v>0</v>
      </c>
      <c r="E124" s="77">
        <f>E23+E44+E69+E83+E105</f>
        <v>0</v>
      </c>
      <c r="F124" s="34" t="s">
        <v>1</v>
      </c>
      <c r="H124" s="180" t="s">
        <v>249</v>
      </c>
      <c r="I124" s="180"/>
      <c r="J124" s="180"/>
      <c r="K124" s="92">
        <f>IF((E100+E109)=0,0,IF(OR(E109=0,E100=0),"Ошибка",0))</f>
        <v>0</v>
      </c>
      <c r="M124" s="73" t="str">
        <f t="shared" si="4"/>
        <v>612</v>
      </c>
      <c r="N124" s="75">
        <f t="shared" si="9"/>
        <v>0</v>
      </c>
      <c r="P124"/>
    </row>
    <row r="125" spans="1:16" ht="51">
      <c r="A125" s="37" t="s">
        <v>197</v>
      </c>
      <c r="B125" s="69" t="s">
        <v>34</v>
      </c>
      <c r="C125" s="71" t="s">
        <v>194</v>
      </c>
      <c r="D125" s="77">
        <f>D24+D45+D70+D106</f>
        <v>0</v>
      </c>
      <c r="E125" s="77">
        <f>E24+E45+E70+E106</f>
        <v>0</v>
      </c>
      <c r="F125" s="34" t="s">
        <v>1</v>
      </c>
      <c r="H125" s="180" t="s">
        <v>250</v>
      </c>
      <c r="I125" s="180"/>
      <c r="J125" s="180"/>
      <c r="K125" s="92">
        <f>IF((E101+E113)=0,0,IF(OR(E113=0,E101=0),"Ошибка",0))</f>
        <v>0</v>
      </c>
      <c r="M125" s="73" t="str">
        <f t="shared" si="4"/>
        <v>613</v>
      </c>
      <c r="N125" s="75">
        <f t="shared" si="9"/>
        <v>0</v>
      </c>
      <c r="P125"/>
    </row>
    <row r="126" spans="1:16" ht="51">
      <c r="A126" s="37" t="s">
        <v>198</v>
      </c>
      <c r="B126" s="69" t="s">
        <v>34</v>
      </c>
      <c r="C126" s="71" t="s">
        <v>195</v>
      </c>
      <c r="D126" s="77">
        <f>D25+D46+D71+D84+D107</f>
        <v>0</v>
      </c>
      <c r="E126" s="77">
        <f>E25+E46+E71+E84+E107</f>
        <v>0</v>
      </c>
      <c r="F126" s="34" t="s">
        <v>1</v>
      </c>
      <c r="H126" s="180" t="s">
        <v>251</v>
      </c>
      <c r="I126" s="180"/>
      <c r="J126" s="180"/>
      <c r="K126" s="92">
        <f>IF((E102+E117)=0,0,IF(OR(E117=0,E102=0),"Ошибка",0))</f>
        <v>0</v>
      </c>
      <c r="M126" s="73" t="str">
        <f t="shared" si="4"/>
        <v>614</v>
      </c>
      <c r="N126" s="75">
        <f t="shared" si="9"/>
        <v>0</v>
      </c>
      <c r="P126"/>
    </row>
    <row r="127" spans="1:16" ht="25.5">
      <c r="A127" s="37" t="s">
        <v>199</v>
      </c>
      <c r="B127" s="69" t="s">
        <v>34</v>
      </c>
      <c r="C127" s="71" t="s">
        <v>196</v>
      </c>
      <c r="D127" s="77">
        <f>D72+D85+D108</f>
        <v>0</v>
      </c>
      <c r="E127" s="77">
        <f>E72+E85+E108</f>
        <v>0</v>
      </c>
      <c r="F127" s="34" t="s">
        <v>1</v>
      </c>
      <c r="H127" s="180" t="s">
        <v>252</v>
      </c>
      <c r="I127" s="180"/>
      <c r="J127" s="180"/>
      <c r="K127" s="92">
        <f>IF((E103+E118)=0,0,IF(OR(E118=0,E103=0),"Ошибка",0))</f>
        <v>0</v>
      </c>
      <c r="M127" s="73" t="str">
        <f t="shared" si="4"/>
        <v>615</v>
      </c>
      <c r="N127" s="75">
        <f t="shared" si="9"/>
        <v>0</v>
      </c>
      <c r="P127"/>
    </row>
    <row r="128" spans="1:16" ht="93.75" customHeight="1">
      <c r="A128" s="81" t="s">
        <v>293</v>
      </c>
      <c r="B128" s="69" t="s">
        <v>22</v>
      </c>
      <c r="C128" s="71" t="s">
        <v>291</v>
      </c>
      <c r="D128" s="86">
        <f>D27+D52+D78</f>
        <v>0</v>
      </c>
      <c r="E128" s="86">
        <f>E27+E52+E78</f>
        <v>0</v>
      </c>
      <c r="F128" s="34" t="s">
        <v>1</v>
      </c>
      <c r="H128" s="180" t="s">
        <v>253</v>
      </c>
      <c r="I128" s="180"/>
      <c r="J128" s="180"/>
      <c r="K128" s="92">
        <f>IF((E104+E119)=0,0,IF(OR(E119=0,E104=0),"Ошибка",0))</f>
        <v>0</v>
      </c>
      <c r="M128" s="73" t="str">
        <f>C128</f>
        <v>620</v>
      </c>
      <c r="N128" s="75">
        <f t="shared" si="9"/>
        <v>0</v>
      </c>
      <c r="P128"/>
    </row>
    <row r="129" spans="1:16" ht="81.75" customHeight="1">
      <c r="A129" s="81" t="s">
        <v>305</v>
      </c>
      <c r="B129" s="69" t="s">
        <v>34</v>
      </c>
      <c r="C129" s="71" t="s">
        <v>292</v>
      </c>
      <c r="D129" s="77">
        <f>D28+D53+D79</f>
        <v>0</v>
      </c>
      <c r="E129" s="77">
        <f>E28+E53+E79</f>
        <v>0</v>
      </c>
      <c r="F129" s="34" t="s">
        <v>1</v>
      </c>
      <c r="M129" s="73" t="str">
        <f>C129</f>
        <v>630</v>
      </c>
      <c r="N129" s="75">
        <f t="shared" si="9"/>
        <v>0</v>
      </c>
      <c r="P129"/>
    </row>
    <row r="130" spans="1:16" s="129" customFormat="1" ht="8.25">
      <c r="A130" s="124"/>
      <c r="B130" s="125"/>
      <c r="C130" s="126"/>
      <c r="D130" s="127"/>
      <c r="E130" s="127"/>
      <c r="F130" s="128"/>
      <c r="M130" s="130"/>
      <c r="N130" s="131"/>
      <c r="P130" s="132"/>
    </row>
    <row r="131" spans="1:6" ht="14.25">
      <c r="A131" s="41" t="s">
        <v>295</v>
      </c>
      <c r="B131" s="42"/>
      <c r="C131" s="43"/>
      <c r="D131" s="44"/>
      <c r="E131" s="44"/>
      <c r="F131" s="45"/>
    </row>
    <row r="132" spans="1:6" ht="12.75">
      <c r="A132" s="46"/>
      <c r="B132" s="47"/>
      <c r="C132" s="43"/>
      <c r="D132" s="44"/>
      <c r="E132" s="44"/>
      <c r="F132" s="45"/>
    </row>
    <row r="133" spans="1:7" ht="30.75" customHeight="1">
      <c r="A133" s="109" t="s">
        <v>3</v>
      </c>
      <c r="B133" s="145"/>
      <c r="C133" s="145"/>
      <c r="D133" s="145"/>
      <c r="E133" s="50"/>
      <c r="F133" s="110"/>
      <c r="G133" s="50"/>
    </row>
    <row r="134" spans="1:7" ht="12.75">
      <c r="A134" s="109"/>
      <c r="B134" s="146" t="s">
        <v>294</v>
      </c>
      <c r="C134" s="146"/>
      <c r="D134" s="146"/>
      <c r="E134" s="50"/>
      <c r="F134" s="48" t="s">
        <v>18</v>
      </c>
      <c r="G134" s="50"/>
    </row>
    <row r="135" spans="1:6" s="122" customFormat="1" ht="11.25">
      <c r="A135" s="120"/>
      <c r="B135" s="121"/>
      <c r="C135" s="121"/>
      <c r="D135" s="121"/>
      <c r="F135" s="123"/>
    </row>
    <row r="136" spans="1:7" ht="25.5">
      <c r="A136" s="66" t="s">
        <v>112</v>
      </c>
      <c r="B136" s="142"/>
      <c r="C136" s="142"/>
      <c r="D136" s="142"/>
      <c r="E136" s="142"/>
      <c r="F136" s="110"/>
      <c r="G136" s="50"/>
    </row>
    <row r="137" spans="1:7" ht="27" customHeight="1">
      <c r="A137" s="50"/>
      <c r="B137" s="143" t="s">
        <v>307</v>
      </c>
      <c r="C137" s="143"/>
      <c r="D137" s="143" t="s">
        <v>316</v>
      </c>
      <c r="E137" s="143"/>
      <c r="F137" s="51" t="s">
        <v>18</v>
      </c>
      <c r="G137" s="50"/>
    </row>
    <row r="138" spans="1:7" ht="21" customHeight="1">
      <c r="A138" s="49"/>
      <c r="B138" s="175"/>
      <c r="C138" s="175"/>
      <c r="D138" s="175"/>
      <c r="E138" s="111"/>
      <c r="F138" s="112"/>
      <c r="G138" s="50"/>
    </row>
    <row r="139" spans="1:7" ht="41.25" customHeight="1">
      <c r="A139" s="50"/>
      <c r="B139" s="143" t="s">
        <v>306</v>
      </c>
      <c r="C139" s="143"/>
      <c r="D139" s="143"/>
      <c r="E139" s="111"/>
      <c r="F139" s="51" t="s">
        <v>19</v>
      </c>
      <c r="G139" s="50"/>
    </row>
    <row r="140" spans="1:8" ht="13.5">
      <c r="A140" s="53"/>
      <c r="B140" s="53"/>
      <c r="C140" s="54"/>
      <c r="D140" s="54"/>
      <c r="E140" s="54"/>
      <c r="F140" s="54"/>
      <c r="H140" s="99"/>
    </row>
    <row r="141" spans="1:8" ht="13.5">
      <c r="A141" s="53"/>
      <c r="B141" s="53"/>
      <c r="C141" s="54"/>
      <c r="D141" s="54"/>
      <c r="E141" s="54"/>
      <c r="F141" s="54"/>
      <c r="H141" s="99"/>
    </row>
    <row r="142" spans="1:6" ht="12.75">
      <c r="A142" s="53"/>
      <c r="B142" s="53"/>
      <c r="C142" s="54"/>
      <c r="D142" s="54"/>
      <c r="E142" s="54"/>
      <c r="F142" s="54"/>
    </row>
    <row r="143" spans="1:6" ht="12.75">
      <c r="A143" s="53"/>
      <c r="B143" s="53"/>
      <c r="C143" s="54"/>
      <c r="D143" s="54"/>
      <c r="E143" s="54"/>
      <c r="F143" s="54"/>
    </row>
    <row r="144" spans="1:6" ht="12.75">
      <c r="A144" s="53"/>
      <c r="B144" s="53"/>
      <c r="C144" s="54"/>
      <c r="D144" s="54"/>
      <c r="E144" s="54"/>
      <c r="F144" s="54"/>
    </row>
    <row r="145" spans="1:6" ht="12.75">
      <c r="A145" s="53"/>
      <c r="B145" s="53"/>
      <c r="C145" s="54"/>
      <c r="D145" s="54"/>
      <c r="E145" s="54"/>
      <c r="F145" s="54"/>
    </row>
    <row r="146" spans="1:6" ht="12.75">
      <c r="A146" s="53"/>
      <c r="B146" s="53"/>
      <c r="C146" s="54"/>
      <c r="D146" s="54"/>
      <c r="E146" s="54"/>
      <c r="F146" s="54"/>
    </row>
    <row r="147" spans="1:6" ht="12.75">
      <c r="A147" s="58"/>
      <c r="B147" s="58"/>
      <c r="C147" s="59"/>
      <c r="D147" s="59"/>
      <c r="E147" s="59"/>
      <c r="F147" s="60"/>
    </row>
    <row r="148" spans="1:6" ht="12.75">
      <c r="A148" s="53"/>
      <c r="B148" s="53"/>
      <c r="C148" s="61"/>
      <c r="D148" s="61"/>
      <c r="E148" s="61"/>
      <c r="F148" s="62"/>
    </row>
    <row r="149" spans="1:6" ht="12.75">
      <c r="A149" s="53"/>
      <c r="B149" s="53"/>
      <c r="C149" s="61"/>
      <c r="D149" s="61"/>
      <c r="E149" s="61"/>
      <c r="F149" s="62"/>
    </row>
    <row r="150" spans="1:6" ht="12.75">
      <c r="A150" s="53"/>
      <c r="B150" s="53"/>
      <c r="C150" s="61"/>
      <c r="D150" s="61"/>
      <c r="E150" s="61"/>
      <c r="F150" s="62"/>
    </row>
    <row r="151" spans="1:6" ht="12.75">
      <c r="A151" s="63"/>
      <c r="B151" s="63"/>
      <c r="C151" s="61"/>
      <c r="D151" s="61"/>
      <c r="E151" s="61"/>
      <c r="F151" s="62"/>
    </row>
    <row r="152" spans="1:6" ht="12.75">
      <c r="A152" s="63"/>
      <c r="B152" s="63"/>
      <c r="C152" s="64"/>
      <c r="D152" s="64"/>
      <c r="E152" s="64"/>
      <c r="F152" s="64"/>
    </row>
    <row r="153" spans="1:6" ht="12.75">
      <c r="A153" s="53"/>
      <c r="B153" s="53"/>
      <c r="C153" s="54"/>
      <c r="D153" s="54"/>
      <c r="E153" s="54"/>
      <c r="F153" s="54"/>
    </row>
    <row r="154" spans="1:6" ht="12.75">
      <c r="A154" s="57"/>
      <c r="B154" s="57"/>
      <c r="C154" s="57"/>
      <c r="D154" s="57"/>
      <c r="E154" s="57"/>
      <c r="F154" s="57"/>
    </row>
  </sheetData>
  <sheetProtection sheet="1" objects="1" scenarios="1"/>
  <mergeCells count="108">
    <mergeCell ref="H123:K123"/>
    <mergeCell ref="H117:J117"/>
    <mergeCell ref="H127:J127"/>
    <mergeCell ref="H128:J128"/>
    <mergeCell ref="H74:K74"/>
    <mergeCell ref="H75:J75"/>
    <mergeCell ref="H76:J76"/>
    <mergeCell ref="H77:J77"/>
    <mergeCell ref="H78:J78"/>
    <mergeCell ref="H120:J120"/>
    <mergeCell ref="H121:J121"/>
    <mergeCell ref="H79:J79"/>
    <mergeCell ref="H57:J57"/>
    <mergeCell ref="H124:J124"/>
    <mergeCell ref="H125:J125"/>
    <mergeCell ref="H126:J126"/>
    <mergeCell ref="H109:K109"/>
    <mergeCell ref="H110:J110"/>
    <mergeCell ref="H111:J111"/>
    <mergeCell ref="H112:J112"/>
    <mergeCell ref="H119:J119"/>
    <mergeCell ref="J67:J68"/>
    <mergeCell ref="H87:K87"/>
    <mergeCell ref="H88:J88"/>
    <mergeCell ref="H89:J89"/>
    <mergeCell ref="H115:J115"/>
    <mergeCell ref="H67:H68"/>
    <mergeCell ref="I67:I68"/>
    <mergeCell ref="H83:J83"/>
    <mergeCell ref="H116:J116"/>
    <mergeCell ref="H118:J118"/>
    <mergeCell ref="M16:N16"/>
    <mergeCell ref="H16:K16"/>
    <mergeCell ref="J33:J34"/>
    <mergeCell ref="H42:K42"/>
    <mergeCell ref="H43:J43"/>
    <mergeCell ref="H25:J25"/>
    <mergeCell ref="K33:K34"/>
    <mergeCell ref="K36:K37"/>
    <mergeCell ref="H47:J47"/>
    <mergeCell ref="H48:J48"/>
    <mergeCell ref="H44:J44"/>
    <mergeCell ref="H45:J45"/>
    <mergeCell ref="K67:K68"/>
    <mergeCell ref="H60:K60"/>
    <mergeCell ref="H54:K54"/>
    <mergeCell ref="I62:I63"/>
    <mergeCell ref="H55:J55"/>
    <mergeCell ref="H62:H63"/>
    <mergeCell ref="H58:J58"/>
    <mergeCell ref="H56:J56"/>
    <mergeCell ref="K62:K63"/>
    <mergeCell ref="E3:F3"/>
    <mergeCell ref="E4:F4"/>
    <mergeCell ref="B139:D139"/>
    <mergeCell ref="A12:F12"/>
    <mergeCell ref="A13:F13"/>
    <mergeCell ref="B138:D138"/>
    <mergeCell ref="E5:F5"/>
    <mergeCell ref="A7:F7"/>
    <mergeCell ref="A3:D3"/>
    <mergeCell ref="A4:D4"/>
    <mergeCell ref="A5:D5"/>
    <mergeCell ref="A11:F11"/>
    <mergeCell ref="H33:H34"/>
    <mergeCell ref="I33:I34"/>
    <mergeCell ref="J36:J37"/>
    <mergeCell ref="H36:H37"/>
    <mergeCell ref="I36:I37"/>
    <mergeCell ref="H31:H32"/>
    <mergeCell ref="H24:K24"/>
    <mergeCell ref="K31:K32"/>
    <mergeCell ref="I31:I32"/>
    <mergeCell ref="J31:J32"/>
    <mergeCell ref="H27:J27"/>
    <mergeCell ref="A9:F9"/>
    <mergeCell ref="H49:J49"/>
    <mergeCell ref="A10:F10"/>
    <mergeCell ref="H46:J46"/>
    <mergeCell ref="H26:J26"/>
    <mergeCell ref="H29:K29"/>
    <mergeCell ref="H50:J50"/>
    <mergeCell ref="H51:J51"/>
    <mergeCell ref="H52:J52"/>
    <mergeCell ref="K69:K70"/>
    <mergeCell ref="K64:K65"/>
    <mergeCell ref="H69:H70"/>
    <mergeCell ref="I64:I65"/>
    <mergeCell ref="J64:J65"/>
    <mergeCell ref="H64:H65"/>
    <mergeCell ref="J62:J63"/>
    <mergeCell ref="H93:K93"/>
    <mergeCell ref="H84:J84"/>
    <mergeCell ref="H90:J90"/>
    <mergeCell ref="H91:J91"/>
    <mergeCell ref="H82:J82"/>
    <mergeCell ref="H80:J80"/>
    <mergeCell ref="H81:J81"/>
    <mergeCell ref="D136:E136"/>
    <mergeCell ref="B136:C136"/>
    <mergeCell ref="D137:E137"/>
    <mergeCell ref="B137:C137"/>
    <mergeCell ref="I69:I70"/>
    <mergeCell ref="J69:J70"/>
    <mergeCell ref="B133:D133"/>
    <mergeCell ref="B134:D134"/>
    <mergeCell ref="H113:J113"/>
    <mergeCell ref="H114:J114"/>
  </mergeCells>
  <conditionalFormatting sqref="B8:C8 A10:F10 A12:F12">
    <cfRule type="containsBlanks" priority="1" dxfId="0" stopIfTrue="1">
      <formula>LEN(TRIM(A8))=0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A10:F10"/>
    <dataValidation allowBlank="1" prompt="Выберите или введите наименование лесничества" sqref="A12:F12"/>
    <dataValidation errorStyle="information" type="list" allowBlank="1" showInputMessage="1" showErrorMessage="1" prompt="Выберите год" errorTitle="ОШИБКА!" error="Воспользуйтесь выпадающим списком" sqref="C8">
      <formula1>"2022,2023,2024"</formula1>
    </dataValidation>
    <dataValidation type="list" allowBlank="1" showInputMessage="1" showErrorMessage="1" prompt="Выберите квартал" errorTitle="ОШИБКА!" error="Воспользуйтесь выпадающим списком" sqref="B8">
      <formula1>"1 квартал,2 квартал,3 квартал,4 квартал"</formula1>
    </dataValidation>
  </dataValidations>
  <printOptions horizontalCentered="1"/>
  <pageMargins left="0.3937007874015748" right="0.3937007874015748" top="0.1968503937007874" bottom="0.3937007874015748" header="0.2362204724409449" footer="0.1968503937007874"/>
  <pageSetup horizontalDpi="600" verticalDpi="600" orientation="portrait" paperSize="9" scale="82" r:id="rId4"/>
  <headerFooter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9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187" t="s">
        <v>60</v>
      </c>
      <c r="B1" s="114" t="s">
        <v>61</v>
      </c>
      <c r="C1" s="187" t="s">
        <v>62</v>
      </c>
      <c r="D1" s="187"/>
      <c r="E1" s="187" t="s">
        <v>63</v>
      </c>
      <c r="F1" s="187"/>
      <c r="G1" s="187" t="s">
        <v>64</v>
      </c>
      <c r="H1" s="187"/>
      <c r="I1" s="187" t="s">
        <v>65</v>
      </c>
      <c r="J1" s="187"/>
      <c r="K1" s="187" t="s">
        <v>66</v>
      </c>
      <c r="L1" s="187"/>
      <c r="M1" s="187" t="s">
        <v>67</v>
      </c>
      <c r="N1" s="187"/>
      <c r="O1" s="187" t="s">
        <v>68</v>
      </c>
      <c r="P1" s="187"/>
      <c r="Q1" s="187" t="s">
        <v>69</v>
      </c>
      <c r="R1" s="187"/>
    </row>
    <row r="2" spans="1:18" ht="12.75">
      <c r="A2" s="187"/>
      <c r="B2" s="114" t="s">
        <v>70</v>
      </c>
      <c r="C2" s="114" t="s">
        <v>71</v>
      </c>
      <c r="D2" s="114" t="s">
        <v>72</v>
      </c>
      <c r="E2" s="114" t="s">
        <v>71</v>
      </c>
      <c r="F2" s="114" t="s">
        <v>72</v>
      </c>
      <c r="G2" s="114" t="s">
        <v>71</v>
      </c>
      <c r="H2" s="114" t="s">
        <v>72</v>
      </c>
      <c r="I2" s="114" t="s">
        <v>71</v>
      </c>
      <c r="J2" s="114" t="s">
        <v>72</v>
      </c>
      <c r="K2" s="114" t="s">
        <v>71</v>
      </c>
      <c r="L2" s="114" t="s">
        <v>72</v>
      </c>
      <c r="M2" s="114" t="s">
        <v>71</v>
      </c>
      <c r="N2" s="114" t="s">
        <v>72</v>
      </c>
      <c r="O2" s="114" t="s">
        <v>71</v>
      </c>
      <c r="P2" s="114" t="s">
        <v>72</v>
      </c>
      <c r="Q2" s="114" t="s">
        <v>71</v>
      </c>
      <c r="R2" s="114" t="s">
        <v>72</v>
      </c>
    </row>
    <row r="3" spans="1:18" ht="12.75">
      <c r="A3" s="115" t="s">
        <v>200</v>
      </c>
      <c r="B3" s="116">
        <v>1</v>
      </c>
      <c r="C3" s="117"/>
      <c r="D3" s="117"/>
      <c r="E3" s="117">
        <v>10</v>
      </c>
      <c r="F3" s="117">
        <v>1</v>
      </c>
      <c r="G3" s="117"/>
      <c r="H3" s="117"/>
      <c r="I3" s="117">
        <v>1</v>
      </c>
      <c r="J3" s="117">
        <v>3</v>
      </c>
      <c r="K3" s="117">
        <v>12</v>
      </c>
      <c r="L3" s="117">
        <v>1</v>
      </c>
      <c r="M3" s="117">
        <v>1</v>
      </c>
      <c r="N3" s="117">
        <v>4</v>
      </c>
      <c r="O3" s="117"/>
      <c r="P3" s="117"/>
      <c r="Q3" s="117"/>
      <c r="R3" s="117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B2" sqref="B2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14.57421875" style="5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81" width="4.00390625" style="134" customWidth="1"/>
    <col min="82" max="16384" width="9.140625" style="7" customWidth="1"/>
  </cols>
  <sheetData>
    <row r="1" spans="1:81" s="4" customFormat="1" ht="51.75" customHeight="1">
      <c r="A1" s="1" t="s">
        <v>46</v>
      </c>
      <c r="B1" s="1" t="s">
        <v>47</v>
      </c>
      <c r="C1" s="1" t="s">
        <v>48</v>
      </c>
      <c r="D1" s="2" t="s">
        <v>59</v>
      </c>
      <c r="E1" s="188" t="s">
        <v>49</v>
      </c>
      <c r="F1" s="188"/>
      <c r="G1" s="188" t="s">
        <v>50</v>
      </c>
      <c r="H1" s="188"/>
      <c r="I1" s="188" t="s">
        <v>51</v>
      </c>
      <c r="J1" s="188"/>
      <c r="K1" s="3" t="s">
        <v>52</v>
      </c>
      <c r="L1" s="113" t="s">
        <v>53</v>
      </c>
      <c r="M1" s="133" t="s">
        <v>54</v>
      </c>
      <c r="N1" s="133" t="s">
        <v>55</v>
      </c>
      <c r="O1" s="133" t="s">
        <v>56</v>
      </c>
      <c r="P1" s="133" t="s">
        <v>55</v>
      </c>
      <c r="Q1" s="113" t="s">
        <v>53</v>
      </c>
      <c r="R1" s="133" t="s">
        <v>54</v>
      </c>
      <c r="S1" s="133" t="s">
        <v>55</v>
      </c>
      <c r="T1" s="133" t="s">
        <v>56</v>
      </c>
      <c r="U1" s="133" t="s">
        <v>55</v>
      </c>
      <c r="V1" s="113" t="s">
        <v>53</v>
      </c>
      <c r="W1" s="133" t="s">
        <v>54</v>
      </c>
      <c r="X1" s="133" t="s">
        <v>55</v>
      </c>
      <c r="Y1" s="133" t="s">
        <v>56</v>
      </c>
      <c r="Z1" s="133" t="s">
        <v>55</v>
      </c>
      <c r="AA1" s="113" t="s">
        <v>53</v>
      </c>
      <c r="AB1" s="133" t="s">
        <v>54</v>
      </c>
      <c r="AC1" s="133" t="s">
        <v>55</v>
      </c>
      <c r="AD1" s="133" t="s">
        <v>56</v>
      </c>
      <c r="AE1" s="133" t="s">
        <v>55</v>
      </c>
      <c r="AF1" s="113" t="s">
        <v>53</v>
      </c>
      <c r="AG1" s="133" t="s">
        <v>54</v>
      </c>
      <c r="AH1" s="133" t="s">
        <v>55</v>
      </c>
      <c r="AI1" s="133" t="s">
        <v>56</v>
      </c>
      <c r="AJ1" s="133" t="s">
        <v>55</v>
      </c>
      <c r="AK1" s="113" t="s">
        <v>53</v>
      </c>
      <c r="AL1" s="133" t="s">
        <v>54</v>
      </c>
      <c r="AM1" s="133" t="s">
        <v>55</v>
      </c>
      <c r="AN1" s="133" t="s">
        <v>56</v>
      </c>
      <c r="AO1" s="133" t="s">
        <v>55</v>
      </c>
      <c r="AP1" s="113" t="s">
        <v>53</v>
      </c>
      <c r="AQ1" s="133" t="s">
        <v>54</v>
      </c>
      <c r="AR1" s="133" t="s">
        <v>55</v>
      </c>
      <c r="AS1" s="133" t="s">
        <v>56</v>
      </c>
      <c r="AT1" s="133" t="s">
        <v>55</v>
      </c>
      <c r="AU1" s="113" t="s">
        <v>53</v>
      </c>
      <c r="AV1" s="133" t="s">
        <v>54</v>
      </c>
      <c r="AW1" s="133" t="s">
        <v>55</v>
      </c>
      <c r="AX1" s="133" t="s">
        <v>56</v>
      </c>
      <c r="AY1" s="133" t="s">
        <v>55</v>
      </c>
      <c r="AZ1" s="113" t="s">
        <v>53</v>
      </c>
      <c r="BA1" s="133" t="s">
        <v>54</v>
      </c>
      <c r="BB1" s="133" t="s">
        <v>55</v>
      </c>
      <c r="BC1" s="133" t="s">
        <v>56</v>
      </c>
      <c r="BD1" s="133" t="s">
        <v>55</v>
      </c>
      <c r="BE1" s="113" t="s">
        <v>53</v>
      </c>
      <c r="BF1" s="133" t="s">
        <v>54</v>
      </c>
      <c r="BG1" s="133" t="s">
        <v>55</v>
      </c>
      <c r="BH1" s="133" t="s">
        <v>56</v>
      </c>
      <c r="BI1" s="133" t="s">
        <v>55</v>
      </c>
      <c r="BJ1" s="113" t="s">
        <v>53</v>
      </c>
      <c r="BK1" s="133" t="s">
        <v>54</v>
      </c>
      <c r="BL1" s="133" t="s">
        <v>55</v>
      </c>
      <c r="BM1" s="133" t="s">
        <v>56</v>
      </c>
      <c r="BN1" s="133" t="s">
        <v>55</v>
      </c>
      <c r="BO1" s="113" t="s">
        <v>53</v>
      </c>
      <c r="BP1" s="133" t="s">
        <v>54</v>
      </c>
      <c r="BQ1" s="133" t="s">
        <v>55</v>
      </c>
      <c r="BR1" s="133" t="s">
        <v>56</v>
      </c>
      <c r="BS1" s="133" t="s">
        <v>55</v>
      </c>
      <c r="BT1" s="113" t="s">
        <v>53</v>
      </c>
      <c r="BU1" s="133" t="s">
        <v>54</v>
      </c>
      <c r="BV1" s="133" t="s">
        <v>55</v>
      </c>
      <c r="BW1" s="133" t="s">
        <v>56</v>
      </c>
      <c r="BX1" s="133" t="s">
        <v>55</v>
      </c>
      <c r="BY1" s="113" t="s">
        <v>53</v>
      </c>
      <c r="BZ1" s="133" t="s">
        <v>54</v>
      </c>
      <c r="CA1" s="133" t="s">
        <v>55</v>
      </c>
      <c r="CB1" s="133" t="s">
        <v>56</v>
      </c>
      <c r="CC1" s="133" t="s">
        <v>55</v>
      </c>
    </row>
    <row r="2" spans="1:16" ht="12">
      <c r="A2" s="15" t="s">
        <v>201</v>
      </c>
      <c r="B2" s="5" t="s">
        <v>200</v>
      </c>
      <c r="C2" s="5" t="s">
        <v>200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135">
        <v>1</v>
      </c>
      <c r="M2" s="135">
        <v>4</v>
      </c>
      <c r="N2" s="135">
        <v>18</v>
      </c>
      <c r="O2" s="135">
        <v>6</v>
      </c>
      <c r="P2" s="135">
        <v>129</v>
      </c>
    </row>
    <row r="5" ht="12">
      <c r="A5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57</v>
      </c>
      <c r="B1" s="13">
        <v>10</v>
      </c>
    </row>
    <row r="2" spans="1:2" ht="25.5">
      <c r="A2" s="12" t="s">
        <v>58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</dc:creator>
  <cp:keywords/>
  <dc:description/>
  <cp:lastModifiedBy>Степанова Наталья Александровна</cp:lastModifiedBy>
  <cp:lastPrinted>2022-05-06T06:35:52Z</cp:lastPrinted>
  <dcterms:created xsi:type="dcterms:W3CDTF">2006-09-28T05:33:49Z</dcterms:created>
  <dcterms:modified xsi:type="dcterms:W3CDTF">2024-01-10T07:06:26Z</dcterms:modified>
  <cp:category/>
  <cp:version/>
  <cp:contentType/>
  <cp:contentStatus/>
</cp:coreProperties>
</file>