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5440" windowHeight="12225" tabRatio="709" activeTab="5"/>
  </bookViews>
  <sheets>
    <sheet name="Рекомендации" sheetId="1" r:id="rId1"/>
    <sheet name="Финансирование" sheetId="2" r:id="rId2"/>
    <sheet name="Мероприятия" sheetId="3" r:id="rId3"/>
    <sheet name="ФП Сохран.лесов" sheetId="4" r:id="rId4"/>
    <sheet name="Кол-во прочей техники" sheetId="5" r:id="rId5"/>
    <sheet name="БАС" sheetId="6" r:id="rId6"/>
    <sheet name="Кред.Задолж." sheetId="7" r:id="rId7"/>
    <sheet name="Сообщения" sheetId="8" r:id="rId8"/>
    <sheet name="Настройка" sheetId="9" state="hidden" r:id="rId9"/>
    <sheet name="Настройки словаря" sheetId="10" state="hidden" r:id="rId10"/>
    <sheet name="Методики" sheetId="11" state="hidden" r:id="rId11"/>
    <sheet name="Параметры" sheetId="12" state="hidden" r:id="rId12"/>
  </sheets>
  <definedNames>
    <definedName name="_xlfn.AGGREGATE" hidden="1">#NAME?</definedName>
    <definedName name="_xlfn.COUNTIFS" hidden="1">#NAME?</definedName>
    <definedName name="_xlnm._FilterDatabase" localSheetId="2" hidden="1">'Мероприятия'!$A$14:$AY$243</definedName>
    <definedName name="Z_0BEE2903_C25E_4486_A708_5560C1F6A80C_.wvu.PrintArea" localSheetId="1" hidden="1">'Финансирование'!$A$6:$Q$31</definedName>
    <definedName name="_xlnm.Print_Titles" localSheetId="5">'БАС'!$A:$C,'БАС'!$10:$16</definedName>
    <definedName name="_xlnm.Print_Titles" localSheetId="4">'Кол-во прочей техники'!$A:$C,'Кол-во прочей техники'!$10:$16</definedName>
    <definedName name="_xlnm.Print_Titles" localSheetId="6">'Кред.Задолж.'!$A:$F,'Кред.Задолж.'!$10:$11</definedName>
    <definedName name="_xlnm.Print_Titles" localSheetId="2">'Мероприятия'!$A:$C,'Мероприятия'!$8:$14</definedName>
    <definedName name="_xlnm.Print_Titles" localSheetId="1">'Финансирование'!$13:$18</definedName>
    <definedName name="_xlnm.Print_Titles" localSheetId="3">'ФП Сохран.лесов'!$A:$C,'ФП Сохран.лесов'!$8:$14</definedName>
    <definedName name="Код">"R[1]C"</definedName>
    <definedName name="_xlnm.Print_Area" localSheetId="5">'БАС'!$A$2:$AG$29</definedName>
    <definedName name="_xlnm.Print_Area" localSheetId="4">'Кол-во прочей техники'!$A$2:$AG$42</definedName>
    <definedName name="_xlnm.Print_Area" localSheetId="6">'Кред.Задолж.'!$A$2:$H$23</definedName>
    <definedName name="_xlnm.Print_Area" localSheetId="2">'Мероприятия'!$A$2:$AO$243</definedName>
    <definedName name="_xlnm.Print_Area" localSheetId="0">'Рекомендации'!$A$2:$L$34</definedName>
    <definedName name="_xlnm.Print_Area" localSheetId="1">'Финансирование'!$A$2:$Q$41</definedName>
    <definedName name="_xlnm.Print_Area" localSheetId="3">'ФП Сохран.лесов'!$A$2:$AG$108</definedName>
  </definedNames>
  <calcPr fullCalcOnLoad="1"/>
</workbook>
</file>

<file path=xl/comments7.xml><?xml version="1.0" encoding="utf-8"?>
<comments xmlns="http://schemas.openxmlformats.org/spreadsheetml/2006/main">
  <authors>
    <author>Степанова Наталья Александровна</author>
  </authors>
  <commentList>
    <comment ref="E23" authorId="0">
      <text>
        <r>
          <rPr>
            <b/>
            <sz val="9"/>
            <rFont val="Tahoma"/>
            <family val="2"/>
          </rPr>
          <t>С указанием кода города</t>
        </r>
      </text>
    </comment>
  </commentList>
</comments>
</file>

<file path=xl/sharedStrings.xml><?xml version="1.0" encoding="utf-8"?>
<sst xmlns="http://schemas.openxmlformats.org/spreadsheetml/2006/main" count="3824" uniqueCount="502">
  <si>
    <t>М.П.</t>
  </si>
  <si>
    <t>дата</t>
  </si>
  <si>
    <t>код орг.</t>
  </si>
  <si>
    <t xml:space="preserve">                                    </t>
  </si>
  <si>
    <t>Фактические расходы на осуществление переданных полномочий</t>
  </si>
  <si>
    <t>Всего</t>
  </si>
  <si>
    <t>Б</t>
  </si>
  <si>
    <t>100</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</si>
  <si>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</si>
  <si>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t>Электронные формы защищены от изменений. Просьба несанкционированных действий над формами (снятие установленной защиты, удаление, добавление строк и столбцов и т.п.) не производить во избежание  порчи программного обеспечения электронных форм.</t>
  </si>
  <si>
    <t xml:space="preserve">          4. В оформляющей части формы проставляется  ФИО руководителя организации, исполнителя, контактный телефон и дата заполнения документа.</t>
  </si>
  <si>
    <t xml:space="preserve">          6. Заполненные и увязанные формы следует сохранить с именем отправителя и направить вышестоящей организации. </t>
  </si>
  <si>
    <t>(расшифровка подписи)</t>
  </si>
  <si>
    <t>кг</t>
  </si>
  <si>
    <t>ИТОГО</t>
  </si>
  <si>
    <t>Кред.Задолж.</t>
  </si>
  <si>
    <r>
      <t xml:space="preserve">     </t>
    </r>
    <r>
      <rPr>
        <b/>
        <sz val="12"/>
        <rFont val="Times New Roman"/>
        <family val="1"/>
      </rPr>
      <t xml:space="preserve"> Обязательно указывайте контактный телефон исполнителя!!!</t>
    </r>
  </si>
  <si>
    <t>гр.8</t>
  </si>
  <si>
    <t>гр.9</t>
  </si>
  <si>
    <t>гр.10</t>
  </si>
  <si>
    <t>гр.11</t>
  </si>
  <si>
    <t>гр.12</t>
  </si>
  <si>
    <t>гр.13</t>
  </si>
  <si>
    <t xml:space="preserve">Направление деятельности </t>
  </si>
  <si>
    <r>
      <t xml:space="preserve">          5. </t>
    </r>
    <r>
      <rPr>
        <b/>
        <sz val="12"/>
        <rFont val="Times New Roman"/>
        <family val="1"/>
      </rPr>
      <t>Использование программы свода данных для вышестоящих организаций.</t>
    </r>
    <r>
      <rPr>
        <sz val="12"/>
        <rFont val="Times New Roman"/>
        <family val="1"/>
      </rPr>
      <t xml:space="preserve">
          После получения заполненных книг, </t>
    </r>
    <r>
      <rPr>
        <b/>
        <sz val="12"/>
        <rFont val="Times New Roman"/>
        <family val="1"/>
      </rPr>
      <t>не содержащих ошибок</t>
    </r>
    <r>
      <rPr>
        <sz val="12"/>
        <rFont val="Times New Roman"/>
        <family val="1"/>
      </rPr>
      <t xml:space="preserve"> в протоколах контроля, от подотчетных организаций следует указать наименование своей организации и отчетный период на листе "Рекомендации", затем нажать кнопку «Свод». При этом на экране появится окно для выбора файлов. Следует отметить все файлы (книги) для получения свода и нажать кнопку «Открыть» ("Open"). Программа автоматически контролирует целостность электронных форм с выдачей сообщений об ошибках и количестве книг, содержащих ошибки. </t>
    </r>
  </si>
  <si>
    <t>расходы,
тыс.руб.</t>
  </si>
  <si>
    <t>(дата составления документа)</t>
  </si>
  <si>
    <t>код
формы</t>
  </si>
  <si>
    <t>Наименование формы</t>
  </si>
  <si>
    <t>Имя
листа
(формы)</t>
  </si>
  <si>
    <t>адрес
назв.
УЛ (c/r)</t>
  </si>
  <si>
    <t>адрес кода формы (c/r)</t>
  </si>
  <si>
    <t>адрес
даты (c/r)</t>
  </si>
  <si>
    <t>Кол
блк</t>
  </si>
  <si>
    <t>dS</t>
  </si>
  <si>
    <t>c.</t>
  </si>
  <si>
    <t>с.</t>
  </si>
  <si>
    <t>1104071</t>
  </si>
  <si>
    <t>1-субвенции</t>
  </si>
  <si>
    <t>1104072</t>
  </si>
  <si>
    <t>Мероприятия</t>
  </si>
  <si>
    <t>Строка в формах для анализа, с которой должны выводиться данные</t>
  </si>
  <si>
    <t>Столбец в формах для анализа, с которого должны выводиться данные</t>
  </si>
  <si>
    <r>
      <t xml:space="preserve">Здесь надо
поставить
символ 
</t>
    </r>
    <r>
      <rPr>
        <sz val="8"/>
        <color indexed="10"/>
        <rFont val="Arial Cyr"/>
        <family val="2"/>
      </rPr>
      <t>*</t>
    </r>
  </si>
  <si>
    <t>1104074</t>
  </si>
  <si>
    <t>Финансирование</t>
  </si>
  <si>
    <t>Наименование показателя</t>
  </si>
  <si>
    <t>План на год</t>
  </si>
  <si>
    <t>Фактически с начала года</t>
  </si>
  <si>
    <t>Всего
объем</t>
  </si>
  <si>
    <t>в том числе за счет:</t>
  </si>
  <si>
    <t>субвенций из федерального бюджета</t>
  </si>
  <si>
    <t>средств бюджета субъекта Российской Федерации</t>
  </si>
  <si>
    <t>иных источников</t>
  </si>
  <si>
    <t>с продажей лесных насаждений</t>
  </si>
  <si>
    <t>без продажи лесных насаждений</t>
  </si>
  <si>
    <t>объем</t>
  </si>
  <si>
    <t>А</t>
  </si>
  <si>
    <t>га</t>
  </si>
  <si>
    <t>тыс. руб.</t>
  </si>
  <si>
    <t>км</t>
  </si>
  <si>
    <t>Всего
расходы, тыс.руб.</t>
  </si>
  <si>
    <t>расходы, тыс.руб.</t>
  </si>
  <si>
    <t>ver.</t>
  </si>
  <si>
    <t>Заполните адресную часть электронной формы</t>
  </si>
  <si>
    <t xml:space="preserve">1. Выберите наименование организации </t>
  </si>
  <si>
    <t>(наименование организации)</t>
  </si>
  <si>
    <t>3. Выберите отчетный период</t>
  </si>
  <si>
    <t>г.</t>
  </si>
  <si>
    <t>Форма предназначена для заполнения организациями
и для осуществления свода информации  вышестоящей организацией</t>
  </si>
  <si>
    <t>Порядок заполнения электронной формы:</t>
  </si>
  <si>
    <t>Остаток субвенций в бюджете субъекта Российской Федерации на начало отчетного года</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</si>
  <si>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</si>
  <si>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</si>
  <si>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</si>
  <si>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</si>
  <si>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</si>
  <si>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</si>
  <si>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</si>
  <si>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</si>
  <si>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</si>
  <si>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</si>
  <si>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</si>
  <si>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строка</t>
  </si>
  <si>
    <t>графа</t>
  </si>
  <si>
    <t>Рекомендации</t>
  </si>
  <si>
    <t>средств арендаторов</t>
  </si>
  <si>
    <r>
      <t>ВНИМАНИЕ!</t>
    </r>
    <r>
      <rPr>
        <b/>
        <sz val="12"/>
        <rFont val="Times New Roman"/>
        <family val="1"/>
      </rPr>
      <t xml:space="preserve">
 Для выбора наименования организации нажмите на кнопку "</t>
    </r>
    <r>
      <rPr>
        <b/>
        <i/>
        <sz val="12"/>
        <rFont val="Times New Roman"/>
        <family val="1"/>
      </rPr>
      <t>Выбор организации</t>
    </r>
    <r>
      <rPr>
        <b/>
        <sz val="12"/>
        <rFont val="Times New Roman"/>
        <family val="1"/>
      </rPr>
      <t>".
Выбор организации осуществляется из внешнего словаря "</t>
    </r>
    <r>
      <rPr>
        <b/>
        <i/>
        <sz val="12"/>
        <rFont val="Times New Roman"/>
        <family val="1"/>
      </rPr>
      <t>Slovar.mdb</t>
    </r>
    <r>
      <rPr>
        <b/>
        <sz val="12"/>
        <rFont val="Times New Roman"/>
        <family val="1"/>
      </rPr>
      <t>", который должен быть расположен в одном каталоге с формой.</t>
    </r>
  </si>
  <si>
    <r>
      <t xml:space="preserve">          3. Для удобства пользователя справа от таблиц размещены протоколы контроля, которые показывают правильность заполнения электронной формы. Форма считается заполненной правильно, если в протоколе контроля нет </t>
    </r>
    <r>
      <rPr>
        <b/>
        <sz val="12"/>
        <rFont val="Times New Roman"/>
        <family val="1"/>
      </rPr>
      <t>никаких</t>
    </r>
    <r>
      <rPr>
        <sz val="12"/>
        <rFont val="Times New Roman"/>
        <family val="1"/>
      </rPr>
      <t xml:space="preserve"> цифр.</t>
    </r>
  </si>
  <si>
    <t>(наименование органа исполнительной власти субъекта Российской Федерации)</t>
  </si>
  <si>
    <t>x</t>
  </si>
  <si>
    <t>(тыс. руб.)</t>
  </si>
  <si>
    <t>Должностное лицо, ответственное за составление формы</t>
  </si>
  <si>
    <t>шт.</t>
  </si>
  <si>
    <t>Ед.
изм.</t>
  </si>
  <si>
    <t>Мониторинг пожарной опасности в лесах и лесных пожаров путем наземного патрулирования лесов</t>
  </si>
  <si>
    <t>Авиационный мониторинг пожарной опасности в лесах и лесных пожаров</t>
  </si>
  <si>
    <t>Тушение лесных пожаров</t>
  </si>
  <si>
    <t>Расходы на единицу объема</t>
  </si>
  <si>
    <t>Отношение площади лесовосстановления и лесоразведения к площади вырубленных и погибших лесных насаждений</t>
  </si>
  <si>
    <t>%</t>
  </si>
  <si>
    <t>посадочный материал с закрытой корневой системой</t>
  </si>
  <si>
    <t>посадочный материал с открытой корневой системой</t>
  </si>
  <si>
    <t>Код
стр.</t>
  </si>
  <si>
    <t>Ежеквартальная</t>
  </si>
  <si>
    <r>
      <rPr>
        <b/>
        <sz val="10"/>
        <rFont val="Times New Roman"/>
        <family val="1"/>
      </rPr>
      <t>Кому представляется:</t>
    </r>
    <r>
      <rPr>
        <sz val="10"/>
        <rFont val="Times New Roman"/>
        <family val="1"/>
      </rPr>
      <t xml:space="preserve"> Федеральное агентство лесного хозяйства, 115184, г. Москва, ул. Пятницкая, д. 59/19      </t>
    </r>
  </si>
  <si>
    <r>
      <rPr>
        <b/>
        <sz val="10"/>
        <rFont val="Times New Roman"/>
        <family val="1"/>
      </rPr>
      <t xml:space="preserve">Представляют: </t>
    </r>
    <r>
      <rPr>
        <sz val="10"/>
        <rFont val="Times New Roman"/>
        <family val="1"/>
      </rPr>
      <t>Органы исполнительной власти субъектов Российской Федерации, осуществляющие переданные полномочия Российской Федерации в области лесных отношений</t>
    </r>
  </si>
  <si>
    <t>Формула</t>
  </si>
  <si>
    <t>м²</t>
  </si>
  <si>
    <r>
      <t>м</t>
    </r>
    <r>
      <rPr>
        <vertAlign val="superscript"/>
        <sz val="10"/>
        <rFont val="Times New Roman"/>
        <family val="1"/>
      </rPr>
      <t>3</t>
    </r>
  </si>
  <si>
    <t>240419</t>
  </si>
  <si>
    <r>
      <t>Справочно: размещения заказов на</t>
    </r>
    <r>
      <rPr>
        <sz val="10"/>
        <color indexed="8"/>
        <rFont val="Times New Roman"/>
        <family val="1"/>
      </rPr>
      <t xml:space="preserve"> выполнение работ по охране, защите, воспроизводству лесов 
(в соответствии с заключенными контрактами)</t>
    </r>
  </si>
  <si>
    <t>Всего,
тыс. руб.</t>
  </si>
  <si>
    <t>гр.4</t>
  </si>
  <si>
    <t>гр.5</t>
  </si>
  <si>
    <t>гр.6</t>
  </si>
  <si>
    <t>гр.7</t>
  </si>
  <si>
    <t>200</t>
  </si>
  <si>
    <t>300</t>
  </si>
  <si>
    <t>гр.2</t>
  </si>
  <si>
    <t>гр.3</t>
  </si>
  <si>
    <t>гр.14</t>
  </si>
  <si>
    <t>гр.15</t>
  </si>
  <si>
    <t>Код
строки</t>
  </si>
  <si>
    <t>гр.1&gt;=гр.2</t>
  </si>
  <si>
    <t>В</t>
  </si>
  <si>
    <t>на защиту лесов</t>
  </si>
  <si>
    <t>лесное планирование, регламентирование, отводы лесосек</t>
  </si>
  <si>
    <t>лесоустройство</t>
  </si>
  <si>
    <t>ведение государственного лесного реестра, осуществление государственного кадастрового учета лесных участков</t>
  </si>
  <si>
    <t>на воспроизводство лесов и лесоразведение, в т.ч. с учетом показателей по федеральному проекту "Сохранение лесов"</t>
  </si>
  <si>
    <t>400</t>
  </si>
  <si>
    <t>500</t>
  </si>
  <si>
    <t>310</t>
  </si>
  <si>
    <t>320</t>
  </si>
  <si>
    <t>330</t>
  </si>
  <si>
    <t>331</t>
  </si>
  <si>
    <t>410</t>
  </si>
  <si>
    <t>420</t>
  </si>
  <si>
    <t>430</t>
  </si>
  <si>
    <t>431</t>
  </si>
  <si>
    <t>510</t>
  </si>
  <si>
    <t>520</t>
  </si>
  <si>
    <t>530</t>
  </si>
  <si>
    <t>540</t>
  </si>
  <si>
    <t>550</t>
  </si>
  <si>
    <t>560</t>
  </si>
  <si>
    <t>600</t>
  </si>
  <si>
    <t>700</t>
  </si>
  <si>
    <t>всего</t>
  </si>
  <si>
    <t>Показатели и источники финансирования мероприятий по охране, защите, воспроизводству, лесоразведению и использованию лесов - всего</t>
  </si>
  <si>
    <r>
      <t xml:space="preserve">Показатели и источники финансирования мероприятий по охране, защите, воспроизводству и использованию лесов </t>
    </r>
    <r>
      <rPr>
        <sz val="10"/>
        <rFont val="Times New Roman"/>
        <family val="1"/>
      </rPr>
      <t>(за исключением федерального проекта "Сохранение лесов")</t>
    </r>
  </si>
  <si>
    <t>тыс.руб.</t>
  </si>
  <si>
    <t>без назначения мероприятий по охране, защите, воспроизводству лесов</t>
  </si>
  <si>
    <t>Показатели и источники финансирования федерального проекта "Сохранение лесов" национального проекта "Экология"</t>
  </si>
  <si>
    <t xml:space="preserve">техника </t>
  </si>
  <si>
    <t xml:space="preserve">оборудование </t>
  </si>
  <si>
    <t>Доля оснащения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</si>
  <si>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Доля оснащенности учреждений, выполняющих  мероприятия по воспроизводству лесов, основной специализированной техникой и оборудованием для проведения комплекса мероприятий по лесовосстановлению и лесоразведению</t>
  </si>
  <si>
    <t>гр.10&gt;=гр.12</t>
  </si>
  <si>
    <t>гр.11&gt;=гр.13</t>
  </si>
  <si>
    <t>искусственное лесовосстановление путем посадки сеянцев, саженцев с открытой корневой системой</t>
  </si>
  <si>
    <t>искусственное лесовосстановление путем посадки сеянцев, саженцев с закрытой корневой системой</t>
  </si>
  <si>
    <t>искусственное лесовосстановление путем посадки черенков</t>
  </si>
  <si>
    <t>искусственное лесовосстановление путем посева семян лесных растений</t>
  </si>
  <si>
    <t>естественное лесовосстановление вследствие природных процессов</t>
  </si>
  <si>
    <t>естественное лесовосстановление (содействие естественному лесовосстановлению) путем огораживания площадей лесных участков</t>
  </si>
  <si>
    <t>естественное лесовосстановление (содействие естественному лесовосстановлению) путем подавления корнеотпрысковой способности деревьев (инъекции арборицидов или окольцовывание)</t>
  </si>
  <si>
    <t>комбинированное лесовосстановление путем сочетания посадки сеянцев, саженцев с закрытой корневой системой с естественным лесовосстановлением</t>
  </si>
  <si>
    <t>комбинированное лесовосстановление путем сочетания посадки черенков с естественным лесовосстановлением</t>
  </si>
  <si>
    <t>комбинированное лесовосстановление путем сочетания посева семян лесных растений с естественным лесовосстановлением</t>
  </si>
  <si>
    <t>лесоразведение путем создания искусственных лесных насаждений методом посадки сеянцев, саженцев с закрытой корневой системой</t>
  </si>
  <si>
    <t>лесоразведение путем создания искусственных лесных насаждений методом посадки черенков</t>
  </si>
  <si>
    <t>лесоразведение путем создания искусственных лесных насаждений методом посева семян лесных растений</t>
  </si>
  <si>
    <t>агротехнический уход за лесными культурами путем дополнения лесных культур</t>
  </si>
  <si>
    <t>агротехнический уход за лесными культурами путем подкормки минеральными удобрениями, полива лесных культур</t>
  </si>
  <si>
    <t>подготовка лесных участков для создания лесных культур путем раскорчевки пней, препятствующих движению техники или уменьшения их высоты до уровня, не препятствующего движению техники</t>
  </si>
  <si>
    <t>подготовка лесных участков для создания лесных культур путем планирования поверхности лесного участка, при необходимости проведения мелиоративных работ, нарезки трасс на склонах</t>
  </si>
  <si>
    <t>подготовка лесных участков путем предварительной борьбы с вредными почвенными организмами</t>
  </si>
  <si>
    <t>подготовка лесных участков для создания лесных культур путем проведения осушительных мероприятий на заболоченных, избыточно увлажненных почвах</t>
  </si>
  <si>
    <t>создание объектов лесного семеноводства путем выделения плюсовых насаждений</t>
  </si>
  <si>
    <t>создание объектов лесного семеноводства путем закладки лесосеменных плантаций</t>
  </si>
  <si>
    <t>создание объектов лесного семеноводства путем закладки архивов клонов плюсовых деревьев</t>
  </si>
  <si>
    <t>создание объектов лесного семеноводства путем закладки маточных плантаций</t>
  </si>
  <si>
    <t>создание объектов лесного семеноводства путем закладки испытательных культур</t>
  </si>
  <si>
    <t>создание объектов лесного семеноводства путем закладки постоянных лесосеменных участков</t>
  </si>
  <si>
    <t>создание объектов лесного семеноводства путем закладки географических и популяционно-экологических культур</t>
  </si>
  <si>
    <t>уход за плюсовыми насаждениями</t>
  </si>
  <si>
    <t>уход за лесосеменными плантациями, маточными плантациями, архивами клонов плюсовых деревьев, постоянными лесосеменными участками</t>
  </si>
  <si>
    <t>уход за испытательными, географическими, популяционно-экологическими культурами как объектами лесного семеноводства</t>
  </si>
  <si>
    <t>формирование страховых фондов семян лесных растений</t>
  </si>
  <si>
    <t>хранение семян лесных растений</t>
  </si>
  <si>
    <t>Формирование запаса семян для лесовосстановления,
   в том числе:</t>
  </si>
  <si>
    <t>заготовка семян лесных растений на объектах лесного семеноводства, а также в плюсовых и нормальных насаждениях</t>
  </si>
  <si>
    <t>уход за плюсовыми деревьями</t>
  </si>
  <si>
    <t>создание объектов лесного семеноводства путем выделения плюсовых деревьев</t>
  </si>
  <si>
    <t>агротехнический уход за лесными культурами путем ручной оправки растений от завала травой и почвой, заноса песком, размыва и выдувания почвы, выжимания морозом</t>
  </si>
  <si>
    <t>лесоразведение путем создания искусственных лесных насаждений методом посадки сеянцев, саженцев с открытой корневой системой</t>
  </si>
  <si>
    <t>комбинированное лесовосстановление,
   в том числе:</t>
  </si>
  <si>
    <t>комбинированное лесовосстановление путем сочетания посадки сеянцев, саженцев с открытой корневой системой с естественным лесовосстановлением</t>
  </si>
  <si>
    <t>естественное лесовосстановление,
   в том числе:</t>
  </si>
  <si>
    <t>искусственное лесовосстановление,
   в том числе:</t>
  </si>
  <si>
    <t>Увеличение площади лесовосстановления - всего,
   в том числе:</t>
  </si>
  <si>
    <t>лесовосстановление - всего,
   в том числе:</t>
  </si>
  <si>
    <t>лесоразведение,
   в том числе:</t>
  </si>
  <si>
    <t>агротехнический уход за лесными культурами,
   в том числе:</t>
  </si>
  <si>
    <t>подготовка лесного участка для лесовосстановления,
   в том числе:</t>
  </si>
  <si>
    <t>обработка почвы под лесные культуры на всем участке (сплошная обработка) или на его части (частичная обработка) механическим, химическим или огневым способами</t>
  </si>
  <si>
    <t>создание объектов лесного семеноводства,
   в том числе:</t>
  </si>
  <si>
    <t>уход за объектами лесного семеноводства,
   в том числе:</t>
  </si>
  <si>
    <t>количество выращенного посадочного материала,
   в том числе:</t>
  </si>
  <si>
    <t>создание лесных дорог, предназначенных для охраны лесов от пожаров</t>
  </si>
  <si>
    <t>реконструкция лесных дорог, предназначенных для охраны лесов от пожаров</t>
  </si>
  <si>
    <t>эксплуатация лесных дорог, предназначенных для охраны лесов от пожаров</t>
  </si>
  <si>
    <t>строительство посадочных площадок для самолетов, используемых в целях проведения авиационных работ по охране и защите лесов</t>
  </si>
  <si>
    <t>строительство посадочных площадок для вертолетов, используемых в целях проведения авиационных работ по охране и защите лесов</t>
  </si>
  <si>
    <t>реконструкция посадочных площадок для самолетов, используемых в целях проведения авиационных работ по охране и защите лесов</t>
  </si>
  <si>
    <t>реконструкция посадочных площадок для вертолетов, используемых в целях проведения авиационных работ по охране и защите лесов</t>
  </si>
  <si>
    <t>эксплуатация посадочных площадок для самолетов, используемых в целях проведения авиационных работ по охране и защите лесов</t>
  </si>
  <si>
    <t>эксплуатация посадочных площадок для вертолетов, используемых в целях проведения авиационных работ по охране и защите лесов</t>
  </si>
  <si>
    <t>прокладка просек, противопожарных разрывов</t>
  </si>
  <si>
    <t>прочистка просек</t>
  </si>
  <si>
    <t>устройство противопожарных минерализованных полос</t>
  </si>
  <si>
    <t>прочистка противопожарных минерализованных полос и их обновление</t>
  </si>
  <si>
    <t>устройство пожарных водоемов и подъездов к источникам противопожарного водоснабжения</t>
  </si>
  <si>
    <t>эксплуатация пожарных водоемов и подъездов к источникам противопожарного водоснабжения</t>
  </si>
  <si>
    <t>проведение работ по гидромелиорации</t>
  </si>
  <si>
    <t>снижение природной пожарной опасности лесов путем регулирования породного состава лесных насаждений</t>
  </si>
  <si>
    <t>проведение профилактического контролируемого противопожарного выжигания хвороста, лесной подстилки, сухой травы и других лесных горючих материалов</t>
  </si>
  <si>
    <t>благоустройство зон отдыха граждан, пребывающих в лесах</t>
  </si>
  <si>
    <t>установка шлагбаумов, устройство преград, обеспечивающих ограничение пребывания граждан в лесах в целях обеспечения пожарной безопасности</t>
  </si>
  <si>
    <t>эксплуатация шлагбаумов, обеспечивающих ограничение пребывания граждан в лесах в целях обеспечения пожарной безопасности</t>
  </si>
  <si>
    <t>создание противопожарных заслонов</t>
  </si>
  <si>
    <t>содержание противопожарных заслонов</t>
  </si>
  <si>
    <t>устройство лиственных опушек</t>
  </si>
  <si>
    <t>мониторинг пожарной опасности в лесах и лесных пожаров путем наземного патрулирования лесов</t>
  </si>
  <si>
    <t xml:space="preserve">авиационный мониторинг пожарной опасности в лесах и лесных пожаров </t>
  </si>
  <si>
    <t>космический мониторинг пожарной опасности в лесах и лесных пожаров</t>
  </si>
  <si>
    <t>тушение лесных пожаров</t>
  </si>
  <si>
    <t>лесопатологические обследования, в том числе инструментальным и (или) визуальным способами</t>
  </si>
  <si>
    <t>обследование очагов вредных организмов</t>
  </si>
  <si>
    <t>ликвидация очагов вредных организмов путем проведения рубок лесных насаждений, являющихся очагами вредных организмов</t>
  </si>
  <si>
    <t>ликвидация очагов вредных организмов путем проведения рубок и выкладкой ловчих деревьев с их последующей уборкой</t>
  </si>
  <si>
    <t>агролесомелиоративные мероприятия (создание и восстановление защитных лесных насаждений, их реконструкция и направленное формирование, омолаживание кустарников, содействие естественному возобновлению лесных растений, уход за подростом, закрепление подвижных песков, облесение деградированных земель и подверженных эрозии почв)</t>
  </si>
  <si>
    <t>отвод лесосек под сплошные рубки (кроме санитарных рубок)</t>
  </si>
  <si>
    <t>отвод лесосек под выборочные рубки (кроме санитарных рубок и рубок ухода в молодняках)</t>
  </si>
  <si>
    <t>отвод лесосек под рубки ухода в молодняках</t>
  </si>
  <si>
    <t>отвод лесосек под сплошные санитарные рубки</t>
  </si>
  <si>
    <t>отвод лесосек под выборочные санитарные рубки</t>
  </si>
  <si>
    <t>разработка и утверждение лесных планов субъектов Российской Федерации</t>
  </si>
  <si>
    <t>разработка и утверждение лесохозяйственных регламентов</t>
  </si>
  <si>
    <t>создание лесных дорог, предназначенных для использования, защиты и воспроизводства лесов</t>
  </si>
  <si>
    <t>эксплуатация лесных дорог, предназначенных для использования, защиты и воспроизводства лесов</t>
  </si>
  <si>
    <t>таксация лесов, камеральных работ</t>
  </si>
  <si>
    <t>радиационное обследование на землях лесного фонда</t>
  </si>
  <si>
    <t>гр.5&gt;=гр.7+9</t>
  </si>
  <si>
    <t>гр.4&gt;=гр.6+8</t>
  </si>
  <si>
    <t>гр.28&gt;=гр.30</t>
  </si>
  <si>
    <t>гр.27&gt;=гр.29</t>
  </si>
  <si>
    <t>гр.21&gt;=гр.23+25</t>
  </si>
  <si>
    <t>гр.22&gt;=гр.24+26</t>
  </si>
  <si>
    <t>Повышение эффективности предупреждения возникновения и распространения лесных пожаров, а также их тушения,
   в том числе:</t>
  </si>
  <si>
    <t>Повышение эффективности проведения профилактики возникновения, локализации и ликвидации очагов вредных организмов,
   в том числе:</t>
  </si>
  <si>
    <t>Организация интенсивного использования лесов с учетом сохранения их экологического потенциала, лесное планирование и регламентирование,
   в том числе:</t>
  </si>
  <si>
    <t>Проведение мероприятий лесоустройства, ведение государственного лесного реестра,
   в том числе:</t>
  </si>
  <si>
    <t xml:space="preserve">     глазомерным способом</t>
  </si>
  <si>
    <t xml:space="preserve">     дешифровочным способом</t>
  </si>
  <si>
    <t>I разряд,
     глазомерно-измерительным способом</t>
  </si>
  <si>
    <t>II разряд,
     глазомерно-измерительным способом</t>
  </si>
  <si>
    <t>III разряд,
     глазомерно-измерительным способом</t>
  </si>
  <si>
    <t xml:space="preserve">     способом актуализации</t>
  </si>
  <si>
    <t>таксация лесов (подготовительные работы)</t>
  </si>
  <si>
    <t>таксация лесов (полевые работы),
   в том числе:</t>
  </si>
  <si>
    <t>рубки ухода - всего,
   в том числе:</t>
  </si>
  <si>
    <t>рубки осветления, проводимые в целях ухода за лесами</t>
  </si>
  <si>
    <t>рубки прочистки, проводимые в целях ухода за лесами</t>
  </si>
  <si>
    <t>рубки прореживания, проводимые в целях ухода за лесами</t>
  </si>
  <si>
    <t>проходные рубки, проводимые в целях ухода за лесами</t>
  </si>
  <si>
    <t>рубки обновления, проводимые в целях ухода за лесами</t>
  </si>
  <si>
    <t>рубки переформирования лесных насаждений, проводимые в целях ухода за лесами, осуществляемые в сформировавшихся средневозрастных и более старшего возраста древостоях с целью коренного изменения их состава, структуры, строения</t>
  </si>
  <si>
    <t>ландшафтные рубки, проводимые в целях ухода за лесами</t>
  </si>
  <si>
    <t>рубки реконструкции, проводимые в целях ухода за лесами, в том числе в целях удаления малоценных лесных насаждений или их частей</t>
  </si>
  <si>
    <t>рубки сохранения лесных насаждений, проводимые в целях ухода за лесами, осуществляемые в приспевающих, спелых и перестойных древостоях</t>
  </si>
  <si>
    <t>рубки единичных деревьев, в том числе семенников, выполнивших свою функцию, проводимые в целях ухода за лесами</t>
  </si>
  <si>
    <t>лесопожарная техника и оборудование,
   в том числе:</t>
  </si>
  <si>
    <t>лесохозяйственная техника и оборудование,
   в том числе:</t>
  </si>
  <si>
    <t>разработка и утверждение планов тушения лесных пожаров</t>
  </si>
  <si>
    <t>ведение государственного лесного реестра в отношении лесов, расположенных в границах территории субъекта Российской Федерации</t>
  </si>
  <si>
    <t>Радиационное обследование на землях лесного фонда</t>
  </si>
  <si>
    <t>из них дополнительное финансовое обеспечение расходов, связанных с проведением мероприятий по осуществлению переданных полномочий за счет средств:</t>
  </si>
  <si>
    <t>нераспределен-ного резерва</t>
  </si>
  <si>
    <t>Резервного фонда Правительства РФ</t>
  </si>
  <si>
    <t>проектирование мероприятий по охране, защите, воспроизводству лесов, лесоразведению</t>
  </si>
  <si>
    <t>проектирование лесных участков на землях лесного фонда*</t>
  </si>
  <si>
    <t>на охрану лесов от пожаров</t>
  </si>
  <si>
    <t>570</t>
  </si>
  <si>
    <t>Всего,
   в том числе:</t>
  </si>
  <si>
    <t xml:space="preserve">на повышение квалификации                                            </t>
  </si>
  <si>
    <t>на осуществление федерального государственного лесного надзора,
   из них:</t>
  </si>
  <si>
    <t>на приобретение лесопатрульной   техники и оборудования</t>
  </si>
  <si>
    <t>на содержание и обеспечение деятельности лесничеств
(или иных структурных единиц),
   из них:</t>
  </si>
  <si>
    <t>на осуществление функций государственного управления в области лесных отношений,
   из них:</t>
  </si>
  <si>
    <t>на выполнение мероприятий,
   в том числе:</t>
  </si>
  <si>
    <t>стр.200&gt;=
стр.300+400</t>
  </si>
  <si>
    <t>стр.300&gt;=
стр.310+320+330</t>
  </si>
  <si>
    <t>стр.400&gt;=
стр.410+420+430</t>
  </si>
  <si>
    <t>стр.330&gt;=
стр.331</t>
  </si>
  <si>
    <t>стр.430&gt;=
стр.431</t>
  </si>
  <si>
    <t>гр.10&gt;=
гр.11+12</t>
  </si>
  <si>
    <t>гр.3&gt;=
гр.4+5</t>
  </si>
  <si>
    <t>нераспределенного
резерва</t>
  </si>
  <si>
    <t>* - мероприятие относится к функционалу уполномоченных органов государственной власти субъектов РФ, выполняется за счет средств на содержание и обеспечение деятельности данных органов, и не предусмотрено в нормативах затрат на мероприятия по охране, защите и воспроизводству лесов</t>
  </si>
  <si>
    <t xml:space="preserve">     дешифровочным способом,
         в том числе:</t>
  </si>
  <si>
    <t>с назначением мероприятий по охране, защите, воспроизводству лесов</t>
  </si>
  <si>
    <t>средств бюджета субъекта
Российской Федерации</t>
  </si>
  <si>
    <t>ФП Сохран.лесов</t>
  </si>
  <si>
    <t>из всего:
за отчетный квартал</t>
  </si>
  <si>
    <t>Площадь вырубленных и погибших лесных насаждений за год (n-2), где n - отчетный период</t>
  </si>
  <si>
    <t>(квартал(кварталы)год)</t>
  </si>
  <si>
    <t>https://roslesinforg.ru/</t>
  </si>
  <si>
    <t xml:space="preserve">          7. Отчет следует представлять в виде электронного документа, подписанного усиленной квалифицированной электронной подписью уполномоченного лица органа государственной власти субъекта Российской Федерации на адрес электронной почты otchet-rlh@roslesinforg.ru. 
Кроме того, в обязательном порядке следует представлять Пояснительную записку с описанием причин отклонения от планов. </t>
  </si>
  <si>
    <t>Форма
15-ОИП</t>
  </si>
  <si>
    <t>Утверждена приказом
Минприроды России
от 01.03.2022  № 144</t>
  </si>
  <si>
    <t>Раздел I. Финансирование</t>
  </si>
  <si>
    <t>таксация лесосек</t>
  </si>
  <si>
    <t>580</t>
  </si>
  <si>
    <t>Раздел II. Обеспечение охраны, защиты, воспроизводства лесов на землях лесного фонда</t>
  </si>
  <si>
    <t>лет.час</t>
  </si>
  <si>
    <t>Осуществление интенсивного лесовосстановления и лесоразведения обеспечивающих сохранение  экологического потенциала лесов, а также проведение ухода за лесами, повышение продуктивности и улучшения породного состава лесов</t>
  </si>
  <si>
    <t>Раздел III. Показатели и источники финансирования федерального проекта "Сохранение лесов" национального проекта "Экология"</t>
  </si>
  <si>
    <t>дополнительный объем искусственного лесовосстановления на не арендованной территории в рамках федерального проекта "Сохранение лесов"</t>
  </si>
  <si>
    <t>Справочно: размещения заказов на выполнение работ по охране, защите, воспроизводству лесов (в соответствии с заключенными контрактами)</t>
  </si>
  <si>
    <t>из них средств бюджета субъекта Российской Федерации, полученных от заключения договоров купли-продажи с субъектами предпринимательской деятельности</t>
  </si>
  <si>
    <t>из них средств бюджета субъекта РФ, полученных от заключения договоров купли-продажи с субъектами предпринимательской  деятельности</t>
  </si>
  <si>
    <t>расходы, тыс. руб.</t>
  </si>
  <si>
    <t>Прочая лесохозяйственная техника и оборудование для проведения комплекса мероприятий по лесовосстановлению и лесоразведению - всего, в том числе:</t>
  </si>
  <si>
    <t>шт</t>
  </si>
  <si>
    <t>Прочая лесопожарная техника и оборудование - всего, в том числе:</t>
  </si>
  <si>
    <t>(наименование лесничества)</t>
  </si>
  <si>
    <t>малый лесопатрульный комплекс</t>
  </si>
  <si>
    <t>лесопожарный трактор</t>
  </si>
  <si>
    <t>колесный трактор</t>
  </si>
  <si>
    <t>гусеничный трактор</t>
  </si>
  <si>
    <t>пожарные автоцистерны(пожарные машины) АЦЛ</t>
  </si>
  <si>
    <t>бульдозеры</t>
  </si>
  <si>
    <t>автомобили и/или вахтовые автомобили</t>
  </si>
  <si>
    <t>грузовые автомобили грузоподъемностью свыше 1,5т</t>
  </si>
  <si>
    <t>вездеходы на гусеничном шасси (МТЛБ и др.) плавающие</t>
  </si>
  <si>
    <t>прочая техника</t>
  </si>
  <si>
    <t>прочее оборудование</t>
  </si>
  <si>
    <t>плуги</t>
  </si>
  <si>
    <t>культиваторы</t>
  </si>
  <si>
    <t>бороны</t>
  </si>
  <si>
    <t>лесопосадочные машины</t>
  </si>
  <si>
    <t>прочая техника - всего,
в том числе:</t>
  </si>
  <si>
    <t>прочее оборудование - всего,
в том числе:</t>
  </si>
  <si>
    <t>прочее оборудование- всего, в том числе</t>
  </si>
  <si>
    <t>Раздел IV. Информация о количестве прочей закупаемой лесохозяйственной техники и оборудования для проведения комплекса мероприятий по лесовосстановлению и лесоразведению и количестве прочей лесопожарной техники и оборудования</t>
  </si>
  <si>
    <t>Космический мониторинг пожарной опасности в лесах и лесных пожаров</t>
  </si>
  <si>
    <t>(фамилия, имя, отчество (при наличии)</t>
  </si>
  <si>
    <t>(должность)</t>
  </si>
  <si>
    <t>(контактный телефон)</t>
  </si>
  <si>
    <t>Руководитель</t>
  </si>
  <si>
    <r>
      <t>Рекомендации</t>
    </r>
    <r>
      <rPr>
        <b/>
        <sz val="12"/>
        <rFont val="Times New Roman"/>
        <family val="1"/>
      </rPr>
      <t xml:space="preserve">
 по заполнению электронной формы 15-ОИП </t>
    </r>
    <r>
      <rPr>
        <b/>
        <i/>
        <sz val="12"/>
        <rFont val="Times New Roman"/>
        <family val="1"/>
      </rPr>
      <t xml:space="preserve">"Отчет о расходах субъекта Российской Федерации на реализацию переданных органам государственной власти субъектов Российской Федерации полномочий Российской Федерации в области лесных отношений" </t>
    </r>
    <r>
      <rPr>
        <b/>
        <sz val="12"/>
        <rFont val="Times New Roman"/>
        <family val="1"/>
      </rPr>
      <t xml:space="preserve">в книге EXCEL </t>
    </r>
  </si>
  <si>
    <t>2. Выберите или введите наименование лесничества</t>
  </si>
  <si>
    <t xml:space="preserve">          2. Данные представляются ежеквартально нарастающим итогом с начала года. При заполнении табличной части формы данные с единицей измерения "шт." следует вводить в целых числах, все остальные - с двумя знаками после запятой и только в незакрашенные ячейки, т.к. суммирование в закрашенных ячейках осуществляется автоматически в соответствии с внутренними увязками в форме.
        </t>
  </si>
  <si>
    <t xml:space="preserve">          При отсутствии ошибок осуществляется свод данных и выдается сообщение о количестве обработанных книг. Все программные сообщения размещаются на листе «Сообщения».
В результате свода формируется книга с именем «15-ОИП_ХХХХХ», где ХХХХХ – первые 20 символов наименования отчитывающейся организации для визуальной идентификации книги.</t>
  </si>
  <si>
    <t xml:space="preserve">          8. Последняя версия формы отчета 15-ОИП размещена на сайте Рослесинфорг</t>
  </si>
  <si>
    <r>
      <rPr>
        <b/>
        <sz val="10"/>
        <rFont val="Times New Roman"/>
        <family val="1"/>
      </rPr>
      <t xml:space="preserve">Срок представления: </t>
    </r>
    <r>
      <rPr>
        <sz val="10"/>
        <rFont val="Times New Roman"/>
        <family val="1"/>
      </rPr>
      <t>не позднее 25-го числа месяца, следующего за отчетным периодом</t>
    </r>
  </si>
  <si>
    <r>
      <t>(наименование лесничества</t>
    </r>
    <r>
      <rPr>
        <sz val="10"/>
        <rFont val="Times New Roman"/>
        <family val="1"/>
      </rPr>
      <t>)</t>
    </r>
  </si>
  <si>
    <t>Годовой объем финансирования на осуществление переданных полномочий</t>
  </si>
  <si>
    <t>в том числе дополнительное финансовое обеспечение расходов, связанных с проведением мероприятий по осуществлению переданных полномочий за счет средств:</t>
  </si>
  <si>
    <t>на содержание и обеспечение деятельности органа исполнительной власти, которому переданы полномочия Российской Федерации в области лесных отношений,
   из них:</t>
  </si>
  <si>
    <r>
      <t>(наименование лесничества</t>
    </r>
    <r>
      <rPr>
        <sz val="8"/>
        <rFont val="Times New Roman"/>
        <family val="1"/>
      </rPr>
      <t>)</t>
    </r>
  </si>
  <si>
    <r>
      <t>строительство пожарных наблюдательных пунктов (вышек, мачт, павильонов и других наблюдательных пунктов)</t>
    </r>
  </si>
  <si>
    <t>реконструкция пожарных наблюдательных пунктов (вышек, мачт, павильонов и других наблюдательных пунктов)</t>
  </si>
  <si>
    <t>эксплуатация пожарных наблюдательных пунктов (вышек, мачт, павильонов и других наблюдательных пунктов)</t>
  </si>
  <si>
    <t>строительство пунктов сосредоточения противопожарного инвентаря</t>
  </si>
  <si>
    <t>реконструкция пунктов сосредоточения противопожарного инвентаря</t>
  </si>
  <si>
    <t>эксплуатация пунктов сосредоточения противопожарного инвентаря</t>
  </si>
  <si>
    <t>установка и размещение стендов, и других знаков и указателей, содержащих информацию о мерах пожарной безопасности в лесах</t>
  </si>
  <si>
    <t>обеспечение средствами предупреждения и тушения лесных пожаров, приобретение противопожарного снаряжения и инвентаря; содержание лесопожарных формирований, пожарной техники и оборудования, систем связи и оповещения; создание резерва пожарной техники и оборудования, противопожарного снаряжения и инвентаря, а также горюче-смазочных материалов, всего</t>
  </si>
  <si>
    <t>приобретение противопожарного снаряжения и инвентаря</t>
  </si>
  <si>
    <t>содержание лесопожарных формирований, пожарной техники и оборудования, систем связи и оповещения</t>
  </si>
  <si>
    <t>создание резерва пожарной техники и оборудования, противопожарного снаряжения и инвентаря, а также горюче-смазочных материалов</t>
  </si>
  <si>
    <t>наблюдение и контроль за пожарной опасностью в лесах и лесными пожарами</t>
  </si>
  <si>
    <t>прием и учет сообщений о лесных пожарах, а также оповещение населения и противопожарных служб о пожарной опасности в лесах и лесных пожарах специализированными диспетчерскими службами</t>
  </si>
  <si>
    <t>организация системы обнаружения и учета лесных пожаров, системы наблюдения за их развитием с использованием наземных, авиационных или космических средств</t>
  </si>
  <si>
    <t>ликвидация очагов вредных организмов путем проведения обработки насаждений пестицидами  наземным способом, химическим методом</t>
  </si>
  <si>
    <t>ликвидация очагов вредных организмов путем проведения обработки насаждений пестицидами  наземным способом, биологическим методом</t>
  </si>
  <si>
    <t>ликвидация очагов вредных организмов путем проведения обработки насаждений пестицидами  авиационным способом, химическим методом</t>
  </si>
  <si>
    <t>ликвидация очагов вредных организмов путем проведения обработки насаждений пестицидами  авиационным способом, биологическим методом</t>
  </si>
  <si>
    <t>ликвидация очагов вредных организмов путем проведения механического сбора и уничтожения кладок яиц, гнезд вредителей и побегов или плодов, заселенных вредителем</t>
  </si>
  <si>
    <t>ликвидация очагов вредных организмов путем проведения нефтевания и обмазки кладок яиц</t>
  </si>
  <si>
    <t>ликвидация очагов вредных организмов путем применения феромонных, световых и механических ловушек</t>
  </si>
  <si>
    <t>ликвидация очагов вредных организмов путем проведения половой дезориентации самцов</t>
  </si>
  <si>
    <t>ликвидация очагов вредных организмов путем проведения срезания зеленых побегов (ветвей)</t>
  </si>
  <si>
    <t>ликвидация очагов вредных организмов путем проведения локального нанесения нетоксичных препаратов и средств защиты леса</t>
  </si>
  <si>
    <t>ликвидация очагов вредных организмов путем проведения выпуска этномофагов</t>
  </si>
  <si>
    <t>ликвидация очагов вредных организмов путем нанесения ловчих клеевых поясов</t>
  </si>
  <si>
    <t>ликвидация очагов вредных организмов путем проведения нанесения выкладки ловчих куч из порубочных остатков</t>
  </si>
  <si>
    <t>ликвидация очагов вредных организмов путем проведения биологических методов уничтожения или подавления численности вредных организмов</t>
  </si>
  <si>
    <t>ликвидация очагов вредных организмов путем применения аэрозолей или веществ, образующих на поверхности кладок яиц воздухонепроницаемые пленки</t>
  </si>
  <si>
    <t>профилактические биотехнические мероприятия, путем улучшения условий обитания и размножения насекомоядных птиц и других насекомоядных животных</t>
  </si>
  <si>
    <t>профилактические биотехнические мероприятия, путем охраны местообитаний, выпуска, расселения и интродукции насекомых-энтомофагов</t>
  </si>
  <si>
    <t>профилактические биотехнические мероприятия, путем проведения посева травянистых нектароносных растений</t>
  </si>
  <si>
    <r>
      <t>профилактические лесохозяйственные мероприятия, путем использования удобрений и минеральных добавок для повышения устойчивости лесных насаждений в неблагоприятные периоды (засуха, повреждение насекомыми)</t>
    </r>
  </si>
  <si>
    <t>профилактические лесохозяйственные мероприятия, путем лечения деревьев</t>
  </si>
  <si>
    <t>профилактические лесохозяйственные мероприятия, путем применения пестицидов и биологических средств защиты леса для предотвращения появления очагов вредных организмов</t>
  </si>
  <si>
    <t>предупреждение возникновения вредных организмов, санитарно-оздоровительные мероприятия, сплошные санитарные рубки</t>
  </si>
  <si>
    <t>предупреждение возникновения вредных организмов, санитарно-оздоровительные мероприятия, выборочные санитарные рубки</t>
  </si>
  <si>
    <t>предупреждение возникновения вредных организмов, санитарно-оздоровительные мероприятия, уборка неликвидной древесины</t>
  </si>
  <si>
    <t>предупреждение возникновения вредных организмов, санитарно-оздоровительные мероприятия, уборка аварийных деревьев</t>
  </si>
  <si>
    <t>Лесовосстановление и лесоразведение,
   в том числе:</t>
  </si>
  <si>
    <t xml:space="preserve">постановка на кадастровый учет лесных участков в целях предоставления их в пользование </t>
  </si>
  <si>
    <t>Иные мероприятия</t>
  </si>
  <si>
    <t>естественное лесовосстановление (содействие естественному лесовосстановлению) путем сохранения жизнеспособного укоренившегося подроста и молодняка главных лесных древесных пород при проведении рубок лесных насаждений</t>
  </si>
  <si>
    <t>естественное лесовосстановление (содействие естественному лесовосстановлению) путем ухода за подростом (молодняком) главных лесных древесных пород на площадях, не занятых лесными насаждениями (оправка подроста, окашивание подроста, изредивание подроста, внесение удобрений, обработка гербицидами)</t>
  </si>
  <si>
    <t>естественное лесовосстановление (содействие естественному лесовосстановлению) путем минерализации поверхности почвы механическими, химическими или огневыми средствами на местах планируемых рубок спелых и перестойных насаждений, на гарях и площадях, предназначенных для лесовосстановления</t>
  </si>
  <si>
    <t>естественное лесовосстановление (содействие естественному лесовосстановлению) путем оставления семенных деревьев, куртин и групп из деревьев лесных древесных пород</t>
  </si>
  <si>
    <t>агротехнический уход за лесными культурами путем рыхления почвы с одновременным уничтожением травянистой и древесной растительности</t>
  </si>
  <si>
    <t>агротехнический уход за лесными культурами путем подавления, скашивания травянистой и древесно-кустарниковой растительности механическим способом</t>
  </si>
  <si>
    <t>лесоводственный уход путем уничтожения нежелательной древесно-кустарниковой растительности механическими или химическими средствами</t>
  </si>
  <si>
    <t>подготовка лесных участков для создания лесных культур путем маркировки (обозначения) линий или направлений будущих рядов лесных культур или полос обработки почвы и обозначение мест, опасных для работы техники</t>
  </si>
  <si>
    <t>подготовка лесных участков для создания лесных культур путем сплошной или полосной (частичной) расчистки площади от валежника, камней, нежелательной древесной растительности, мелких пней, стволов усохших деревьев</t>
  </si>
  <si>
    <t>разработка рабочих проектов на объекты лесного семеноводства</t>
  </si>
  <si>
    <t>подготовка площади для создания объектов лесного семеноводства</t>
  </si>
  <si>
    <t>обработка почвы для создания объектов лесного семеноводства</t>
  </si>
  <si>
    <t>приобретение семян лесных растений</t>
  </si>
  <si>
    <t>Приобретение лесопожарной, лесохозяйственной техники и оборудования,
   в том числе:</t>
  </si>
  <si>
    <t>из них:
полученных от заключения договоров купли-продажи с субъектами предпринимательской деятельности</t>
  </si>
  <si>
    <t>гр. 4</t>
  </si>
  <si>
    <t>гр. 5</t>
  </si>
  <si>
    <t>гр. 6</t>
  </si>
  <si>
    <t>гр. 7</t>
  </si>
  <si>
    <t>гр. 8</t>
  </si>
  <si>
    <t>гр. 9</t>
  </si>
  <si>
    <t>гр. 10</t>
  </si>
  <si>
    <t>гр. 11</t>
  </si>
  <si>
    <t>гр. 12</t>
  </si>
  <si>
    <t>гр. 13</t>
  </si>
  <si>
    <t>сумма строк с 9181 по 9191  = Раздел II стр. 9181 + стр. 9182</t>
  </si>
  <si>
    <t>сумма строк с 9201 по 9208  = Раздел II стр. 9191 + стр. 9192</t>
  </si>
  <si>
    <t>гр. 17</t>
  </si>
  <si>
    <t>гр. 18</t>
  </si>
  <si>
    <t>гр. 19</t>
  </si>
  <si>
    <t>гр. 20</t>
  </si>
  <si>
    <t>гр. 21</t>
  </si>
  <si>
    <t>гр. 22</t>
  </si>
  <si>
    <t>гр. 23</t>
  </si>
  <si>
    <t>гр. 24</t>
  </si>
  <si>
    <t>гр. 25</t>
  </si>
  <si>
    <t>гр. 26</t>
  </si>
  <si>
    <t>гр. 27</t>
  </si>
  <si>
    <t>гр. 28</t>
  </si>
  <si>
    <t>гр. 29</t>
  </si>
  <si>
    <t>гр. 30</t>
  </si>
  <si>
    <t>строка 200  = Раздел III стр. 9207</t>
  </si>
  <si>
    <t>строка 300  = Раздел III стр. 9208</t>
  </si>
  <si>
    <t>строка 500  = Раздел III стр. 9190</t>
  </si>
  <si>
    <t>строка 600  = Раздел III стр. 9191</t>
  </si>
  <si>
    <t>гр.6&gt;=гр.8</t>
  </si>
  <si>
    <t>гр.7&gt;=гр.9</t>
  </si>
  <si>
    <t/>
  </si>
  <si>
    <t>стр. 9055 &lt;= стр. 9050</t>
  </si>
  <si>
    <t>гр.19&gt;=гр.21</t>
  </si>
  <si>
    <t>гр.20&gt;=гр.22</t>
  </si>
  <si>
    <t>на закупку товаров, работ, услуг в сфере информационно-коммуникационных технологий</t>
  </si>
  <si>
    <t xml:space="preserve">на приобретение лесопожарной техники и оборудования </t>
  </si>
  <si>
    <t>на приобретение лесохозяйственной техники и оборудования</t>
  </si>
  <si>
    <t>агротехнический уход за лесными культурами путем применения химических средств (гербицидов, арборицидов) для уничтожения нежелательной травянистой и древесно-кустарниковой растительности</t>
  </si>
  <si>
    <r>
      <t>Отчет</t>
    </r>
    <r>
      <rPr>
        <b/>
        <sz val="11"/>
        <rFont val="Times New Roman"/>
        <family val="1"/>
      </rPr>
      <t xml:space="preserve">
о расходах субъекта Российской Федерации на реализацию переданных органам государственной власти субъектов Российской Федерации полномочий Российской Федерации в области лесных отношений</t>
    </r>
  </si>
  <si>
    <t>на приобретение беспилотных авиационных систем (БАС),
   в том числе:</t>
  </si>
  <si>
    <t>800</t>
  </si>
  <si>
    <t>для охраны лесов от пожаров</t>
  </si>
  <si>
    <t>810</t>
  </si>
  <si>
    <t>для осуществления федерального государственного надзора и лесной охраны</t>
  </si>
  <si>
    <t>820</t>
  </si>
  <si>
    <t>на приобретение услуг с использованием БАС</t>
  </si>
  <si>
    <t>900</t>
  </si>
  <si>
    <t>Показатели и источники финансирования федерального проекта "Стимулирование спроса на отечественные беспилотные авиационные системы" национального проекта "Беспилотные авиационные системы",
   в том числе:</t>
  </si>
  <si>
    <t>приобретение БАС</t>
  </si>
  <si>
    <t>ед.</t>
  </si>
  <si>
    <t>приобретение услуг с использованием БАС</t>
  </si>
  <si>
    <t>Раздел V. Показатели и источники финансирования федерального проекта "Стимулирование спроса на отечественные беспилотные авиационные системы" национального проекта "Беспилотные авиационные системы"</t>
  </si>
  <si>
    <t>дополнительных источников финансирования</t>
  </si>
  <si>
    <t>Показатели и источники финансирования федерального проекта "Стимулирование спроса на отечественные беспилотные авиационные системы" национального проекта "Беспилотные авиационные системы"
   в том числе:</t>
  </si>
  <si>
    <t>приобретение беспилотных авиационных систем - всего, в том числе:</t>
  </si>
  <si>
    <t>Внимание! Листы "Кол-во прочей техники" и "БАС" НЕ сводятся. Необходимо заполнять на уровне субъекта РФ.</t>
  </si>
  <si>
    <t>Раздел VI. Сведения о кредиторской задолженности по охране лесов от пожаров</t>
  </si>
  <si>
    <t>строка 11100  = Раздел II стр. 11100</t>
  </si>
  <si>
    <t>строка 11200  = Раздел II стр. 11200</t>
  </si>
  <si>
    <t>гр. 1</t>
  </si>
  <si>
    <t>гр. 2</t>
  </si>
  <si>
    <t>гр. 3</t>
  </si>
  <si>
    <t>гр. 14</t>
  </si>
  <si>
    <t>гр. 15</t>
  </si>
  <si>
    <t>гр. 16</t>
  </si>
  <si>
    <t>стр.800&gt;=
стр.810+820
или отсутствуют данные 
в стр.810 и 820</t>
  </si>
  <si>
    <t>2024.1</t>
  </si>
  <si>
    <r>
      <t xml:space="preserve">          1. Файл "15-ОИП" представляет собой книгу Microsoft Excel. Книга содержит семь листов: 
         "</t>
    </r>
    <r>
      <rPr>
        <b/>
        <sz val="12"/>
        <rFont val="Times New Roman"/>
        <family val="1"/>
      </rPr>
      <t>Рекомендации</t>
    </r>
    <r>
      <rPr>
        <sz val="12"/>
        <rFont val="Times New Roman"/>
        <family val="1"/>
      </rPr>
      <t>", "</t>
    </r>
    <r>
      <rPr>
        <b/>
        <sz val="12"/>
        <rFont val="Times New Roman"/>
        <family val="1"/>
      </rPr>
      <t>Финансирование</t>
    </r>
    <r>
      <rPr>
        <sz val="12"/>
        <rFont val="Times New Roman"/>
        <family val="1"/>
      </rPr>
      <t xml:space="preserve">", </t>
    </r>
    <r>
      <rPr>
        <b/>
        <sz val="12"/>
        <rFont val="Times New Roman"/>
        <family val="1"/>
      </rPr>
      <t>"Мероприятия","ФП Сохран.лесов", "Кол-во прочей техники", "Кред.Задолж."</t>
    </r>
    <r>
      <rPr>
        <sz val="12"/>
        <rFont val="Times New Roman"/>
        <family val="1"/>
      </rPr>
      <t xml:space="preserve"> и "</t>
    </r>
    <r>
      <rPr>
        <b/>
        <sz val="12"/>
        <rFont val="Times New Roman"/>
        <family val="1"/>
      </rPr>
      <t>Сообщения</t>
    </r>
    <r>
      <rPr>
        <sz val="12"/>
        <rFont val="Times New Roman"/>
        <family val="1"/>
      </rPr>
      <t xml:space="preserve">".
         </t>
    </r>
    <r>
      <rPr>
        <b/>
        <sz val="12"/>
        <rFont val="Times New Roman"/>
        <family val="1"/>
      </rPr>
      <t>Лист "Рекомендации"</t>
    </r>
    <r>
      <rPr>
        <sz val="12"/>
        <rFont val="Times New Roman"/>
        <family val="1"/>
      </rPr>
      <t xml:space="preserve"> содержит описание правил использования программы свода данных и используется для выбора наименования отчитывающейся организации и отчетного периода.
         </t>
    </r>
    <r>
      <rPr>
        <b/>
        <sz val="12"/>
        <rFont val="Times New Roman"/>
        <family val="1"/>
      </rPr>
      <t>Лист "Финансирование"</t>
    </r>
    <r>
      <rPr>
        <sz val="12"/>
        <rFont val="Times New Roman"/>
        <family val="1"/>
      </rPr>
      <t xml:space="preserve"> содержит первый раздел "Финансирование" электронной формы 15-ОИП,  </t>
    </r>
    <r>
      <rPr>
        <b/>
        <sz val="12"/>
        <rFont val="Times New Roman"/>
        <family val="1"/>
      </rPr>
      <t>лист "Мероприятия"</t>
    </r>
    <r>
      <rPr>
        <sz val="12"/>
        <rFont val="Times New Roman"/>
        <family val="1"/>
      </rPr>
      <t xml:space="preserve"> - второй раздел "Обеспечение охраны, защиты, воспроизводства лесов на землях лесного фонда", </t>
    </r>
    <r>
      <rPr>
        <b/>
        <sz val="12"/>
        <rFont val="Times New Roman"/>
        <family val="1"/>
      </rPr>
      <t xml:space="preserve">лист "ФП Сохран.лесов" - </t>
    </r>
    <r>
      <rPr>
        <sz val="12"/>
        <rFont val="Times New Roman"/>
        <family val="1"/>
      </rPr>
      <t xml:space="preserve">третий раздел содержит показатели и источники финансирования федерального проекта "Сохранение лесов" национального проекта "Экология", </t>
    </r>
    <r>
      <rPr>
        <b/>
        <sz val="12"/>
        <rFont val="Times New Roman"/>
        <family val="1"/>
      </rPr>
      <t>лист "Кол-во прочей техники"</t>
    </r>
    <r>
      <rPr>
        <sz val="12"/>
        <rFont val="Times New Roman"/>
        <family val="1"/>
      </rPr>
      <t xml:space="preserve"> - содержит четвертый раздел -  сведения о закупке прочей лесопожарной и лесохозяйственной техники и оборудования,</t>
    </r>
    <r>
      <rPr>
        <b/>
        <sz val="12"/>
        <rFont val="Times New Roman"/>
        <family val="1"/>
      </rPr>
      <t xml:space="preserve">  лист "БАС" </t>
    </r>
    <r>
      <rPr>
        <sz val="12"/>
        <rFont val="Times New Roman"/>
        <family val="1"/>
      </rPr>
      <t>- пятый раздел электронной формы 15-ОИП "Показатели и источники финансирования федерального проекта "Стимулирование спроса на отечественные беспилотные авиационные системы" национального проекта "Беспилотные авиационные системы",</t>
    </r>
    <r>
      <rPr>
        <b/>
        <sz val="12"/>
        <rFont val="Times New Roman"/>
        <family val="1"/>
      </rPr>
      <t xml:space="preserve"> лист "Кред.Задолж." </t>
    </r>
    <r>
      <rPr>
        <sz val="12"/>
        <rFont val="Times New Roman"/>
        <family val="1"/>
      </rPr>
      <t xml:space="preserve">- шестой раздел электронной формы 15-ОИП "Сведения о наличии кредиторской задолженности по охране лесов от пожаров".
       </t>
    </r>
    <r>
      <rPr>
        <b/>
        <sz val="12"/>
        <rFont val="Times New Roman"/>
        <family val="1"/>
      </rPr>
      <t xml:space="preserve"> Лист "Сообщения"</t>
    </r>
    <r>
      <rPr>
        <sz val="12"/>
        <rFont val="Times New Roman"/>
        <family val="1"/>
      </rPr>
      <t xml:space="preserve"> предназначен для выдачи сообщений об ошибках в процессе программной обработки информации.</t>
    </r>
  </si>
  <si>
    <t>приобретение услуг с использованием БАС  - всего,
в том числе:</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</si>
</sst>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_ ;[Red]\-#,##0.0\ "/>
    <numFmt numFmtId="176" formatCode="_(* #,##0_);_(* \(#,##0\);_(* &quot;-&quot;_);_(@_)"/>
    <numFmt numFmtId="177" formatCode="_(* #,##0.00_);_(* \(#,##0.00\);_(* &quot;-&quot;??_);_(@_)"/>
    <numFmt numFmtId="178" formatCode="\1"/>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_ ;[Red]\-#,##0.000\ "/>
    <numFmt numFmtId="184" formatCode="#,##0_ ;[Red]\-#,##0\ "/>
    <numFmt numFmtId="185" formatCode="0.0"/>
    <numFmt numFmtId="186" formatCode="#,##0.00_ ;[Red]\-#,##0.00\ "/>
    <numFmt numFmtId="187" formatCode="[$-FC19]d\ mmmm\ yyyy\ &quot;г.&quot;"/>
    <numFmt numFmtId="188" formatCode="#\ ###\ ###\ ##0.0#;[Red]\-#\ ###\ ##0.0#"/>
    <numFmt numFmtId="189" formatCode="##\ ###\ ###\ ##0.0#;[Red]\-##\ ###\ ##0.0#"/>
    <numFmt numFmtId="190" formatCode="###\ ###\ ###\ ##0.0#;[Red]\-###\ ###\ ##0.0#"/>
    <numFmt numFmtId="191" formatCode="####\ ###\ ###\ ##0.0#;[Red]\-####\ ###\ ##0.0#"/>
    <numFmt numFmtId="192" formatCode="#####\ ###\ ###\ ##0.0#;[Red]\-#####\ ###\ ##0.0#"/>
  </numFmts>
  <fonts count="107">
    <font>
      <sz val="11"/>
      <color theme="1"/>
      <name val="Calibri"/>
      <family val="2"/>
    </font>
    <font>
      <sz val="11"/>
      <color indexed="8"/>
      <name val="Calibri"/>
      <family val="2"/>
    </font>
    <font>
      <sz val="10"/>
      <name val="Arial Cyr"/>
      <family val="0"/>
    </font>
    <font>
      <sz val="10"/>
      <name val="Arial"/>
      <family val="2"/>
    </font>
    <font>
      <b/>
      <sz val="10"/>
      <name val="Arial Cyr"/>
      <family val="0"/>
    </font>
    <font>
      <sz val="8"/>
      <name val="Arial Cyr"/>
      <family val="0"/>
    </font>
    <font>
      <sz val="8"/>
      <name val="Calibri"/>
      <family val="2"/>
    </font>
    <font>
      <u val="single"/>
      <sz val="10"/>
      <color indexed="12"/>
      <name val="Arial Cyr"/>
      <family val="0"/>
    </font>
    <font>
      <u val="single"/>
      <sz val="10"/>
      <color indexed="36"/>
      <name val="Arial Cyr"/>
      <family val="0"/>
    </font>
    <font>
      <sz val="9"/>
      <name val="Arial Cyr"/>
      <family val="2"/>
    </font>
    <font>
      <b/>
      <sz val="14"/>
      <color indexed="10"/>
      <name val="Times New Roman"/>
      <family val="1"/>
    </font>
    <font>
      <b/>
      <sz val="12"/>
      <name val="Times New Roman"/>
      <family val="1"/>
    </font>
    <font>
      <sz val="12"/>
      <name val="Times New Roman"/>
      <family val="1"/>
    </font>
    <font>
      <b/>
      <sz val="10"/>
      <color indexed="12"/>
      <name val="Arial Cyr"/>
      <family val="0"/>
    </font>
    <font>
      <sz val="10"/>
      <color indexed="10"/>
      <name val="Arial Cyr"/>
      <family val="0"/>
    </font>
    <font>
      <sz val="8"/>
      <color indexed="10"/>
      <name val="Arial Cyr"/>
      <family val="2"/>
    </font>
    <font>
      <sz val="9"/>
      <color indexed="10"/>
      <name val="Arial Cyr"/>
      <family val="2"/>
    </font>
    <font>
      <b/>
      <sz val="10"/>
      <name val="Times New Roman"/>
      <family val="1"/>
    </font>
    <font>
      <sz val="10"/>
      <name val="Times New Roman"/>
      <family val="1"/>
    </font>
    <font>
      <sz val="10"/>
      <color indexed="8"/>
      <name val="Times New Roman"/>
      <family val="1"/>
    </font>
    <font>
      <sz val="10"/>
      <color indexed="10"/>
      <name val="Times New Roman"/>
      <family val="1"/>
    </font>
    <font>
      <b/>
      <sz val="10"/>
      <color indexed="10"/>
      <name val="Times New Roman"/>
      <family val="1"/>
    </font>
    <font>
      <sz val="8"/>
      <name val="Times New Roman"/>
      <family val="1"/>
    </font>
    <font>
      <b/>
      <sz val="11"/>
      <color indexed="10"/>
      <name val="Times New Roman"/>
      <family val="1"/>
    </font>
    <font>
      <sz val="9"/>
      <name val="Times New Roman"/>
      <family val="1"/>
    </font>
    <font>
      <sz val="8"/>
      <color indexed="48"/>
      <name val="Times New Roman"/>
      <family val="1"/>
    </font>
    <font>
      <sz val="9"/>
      <color indexed="10"/>
      <name val="Times New Roman"/>
      <family val="1"/>
    </font>
    <font>
      <sz val="11"/>
      <color indexed="8"/>
      <name val="Times New Roman"/>
      <family val="1"/>
    </font>
    <font>
      <b/>
      <sz val="11"/>
      <color indexed="12"/>
      <name val="Times New Roman"/>
      <family val="1"/>
    </font>
    <font>
      <b/>
      <sz val="12"/>
      <color indexed="10"/>
      <name val="Times New Roman"/>
      <family val="1"/>
    </font>
    <font>
      <b/>
      <sz val="8"/>
      <name val="Times New Roman"/>
      <family val="1"/>
    </font>
    <font>
      <sz val="8"/>
      <color indexed="8"/>
      <name val="Times New Roman"/>
      <family val="1"/>
    </font>
    <font>
      <b/>
      <sz val="11"/>
      <name val="Times New Roman"/>
      <family val="1"/>
    </font>
    <font>
      <b/>
      <sz val="12"/>
      <color indexed="12"/>
      <name val="Times New Roman"/>
      <family val="1"/>
    </font>
    <font>
      <b/>
      <sz val="14"/>
      <color indexed="8"/>
      <name val="Times New Roman"/>
      <family val="1"/>
    </font>
    <font>
      <b/>
      <sz val="14"/>
      <name val="Times New Roman"/>
      <family val="1"/>
    </font>
    <font>
      <sz val="8"/>
      <color indexed="44"/>
      <name val="Times New Roman"/>
      <family val="1"/>
    </font>
    <font>
      <sz val="10"/>
      <color indexed="9"/>
      <name val="Times New Roman"/>
      <family val="1"/>
    </font>
    <font>
      <b/>
      <sz val="10"/>
      <color indexed="57"/>
      <name val="Times New Roman"/>
      <family val="1"/>
    </font>
    <font>
      <b/>
      <i/>
      <sz val="12"/>
      <name val="Times New Roman"/>
      <family val="1"/>
    </font>
    <font>
      <sz val="10"/>
      <color indexed="12"/>
      <name val="Times New Roman"/>
      <family val="1"/>
    </font>
    <font>
      <b/>
      <i/>
      <sz val="10"/>
      <color indexed="10"/>
      <name val="Times New Roman"/>
      <family val="1"/>
    </font>
    <font>
      <b/>
      <u val="single"/>
      <sz val="12"/>
      <name val="Times New Roman"/>
      <family val="1"/>
    </font>
    <font>
      <b/>
      <sz val="12"/>
      <color indexed="8"/>
      <name val="Times New Roman"/>
      <family val="1"/>
    </font>
    <font>
      <vertAlign val="superscript"/>
      <sz val="10"/>
      <name val="Times New Roman"/>
      <family val="1"/>
    </font>
    <font>
      <u val="single"/>
      <sz val="12"/>
      <name val="Times New Roman"/>
      <family val="1"/>
    </font>
    <font>
      <strike/>
      <sz val="10"/>
      <name val="Times New Roman"/>
      <family val="1"/>
    </font>
    <font>
      <b/>
      <sz val="11"/>
      <color indexed="8"/>
      <name val="Times New Roman"/>
      <family val="1"/>
    </font>
    <font>
      <sz val="8"/>
      <name val="Arial"/>
      <family val="2"/>
    </font>
    <font>
      <b/>
      <sz val="9"/>
      <name val="Tahoma"/>
      <family val="2"/>
    </font>
    <font>
      <b/>
      <sz val="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4"/>
      <color indexed="9"/>
      <name val="Times New Roman"/>
      <family val="1"/>
    </font>
    <font>
      <strike/>
      <sz val="10"/>
      <color indexed="10"/>
      <name val="Times New Roman"/>
      <family val="1"/>
    </font>
    <font>
      <b/>
      <sz val="8"/>
      <color indexed="10"/>
      <name val="Arial Cyr"/>
      <family val="2"/>
    </font>
    <font>
      <sz val="14"/>
      <color indexed="10"/>
      <name val="Times New Roman"/>
      <family val="1"/>
    </font>
    <font>
      <sz val="8"/>
      <color indexed="10"/>
      <name val="Times New Roman"/>
      <family val="1"/>
    </font>
    <font>
      <sz val="11"/>
      <color indexed="10"/>
      <name val="Times New Roman"/>
      <family val="1"/>
    </font>
    <font>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4"/>
      <color theme="0"/>
      <name val="Times New Roman"/>
      <family val="1"/>
    </font>
    <font>
      <b/>
      <sz val="10"/>
      <color rgb="FFFF0000"/>
      <name val="Times New Roman"/>
      <family val="1"/>
    </font>
    <font>
      <sz val="10"/>
      <color theme="0"/>
      <name val="Times New Roman"/>
      <family val="1"/>
    </font>
    <font>
      <strike/>
      <sz val="10"/>
      <color rgb="FFFF0000"/>
      <name val="Times New Roman"/>
      <family val="1"/>
    </font>
    <font>
      <b/>
      <sz val="8"/>
      <color rgb="FFFF0000"/>
      <name val="Arial Cyr"/>
      <family val="2"/>
    </font>
    <font>
      <sz val="14"/>
      <color rgb="FFFF0000"/>
      <name val="Times New Roman"/>
      <family val="1"/>
    </font>
    <font>
      <sz val="9"/>
      <color rgb="FFFF0000"/>
      <name val="Times New Roman"/>
      <family val="1"/>
    </font>
    <font>
      <sz val="8"/>
      <color rgb="FFFF0000"/>
      <name val="Times New Roman"/>
      <family val="1"/>
    </font>
    <font>
      <b/>
      <sz val="12"/>
      <color theme="1"/>
      <name val="Times New Roman"/>
      <family val="1"/>
    </font>
    <font>
      <sz val="11"/>
      <color rgb="FFFF0000"/>
      <name val="Times New Roman"/>
      <family val="1"/>
    </font>
    <font>
      <sz val="10"/>
      <color rgb="FF0000CC"/>
      <name val="Times New Roman"/>
      <family val="1"/>
    </font>
    <font>
      <b/>
      <sz val="12"/>
      <color rgb="FFFF0000"/>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
      <patternFill patternType="solid">
        <fgColor theme="0" tint="-0.04997999966144562"/>
        <bgColor indexed="64"/>
      </patternFill>
    </fill>
    <fill>
      <patternFill patternType="gray0625">
        <bgColor rgb="FFFFFFFF"/>
      </patternFill>
    </fill>
    <fill>
      <patternFill patternType="gray125">
        <bgColor rgb="FFFFFFFF"/>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pplyNumberFormat="0" applyFill="0" applyBorder="0" applyAlignment="0" applyProtection="0"/>
    <xf numFmtId="0" fontId="87" fillId="30" borderId="0" applyNumberFormat="0" applyBorder="0" applyAlignment="0" applyProtection="0"/>
    <xf numFmtId="0" fontId="8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91" fillId="32" borderId="0" applyNumberFormat="0" applyBorder="0" applyAlignment="0" applyProtection="0"/>
  </cellStyleXfs>
  <cellXfs count="465">
    <xf numFmtId="0" fontId="0" fillId="0" borderId="0" xfId="0" applyFont="1" applyAlignment="1">
      <alignment/>
    </xf>
    <xf numFmtId="49" fontId="5" fillId="0" borderId="0" xfId="61" applyNumberFormat="1" applyFont="1" applyAlignment="1">
      <alignment horizontal="center" vertical="center" wrapText="1"/>
      <protection/>
    </xf>
    <xf numFmtId="49" fontId="5" fillId="0" borderId="0" xfId="61" applyNumberFormat="1" applyFont="1" applyAlignment="1">
      <alignment horizontal="center" wrapText="1"/>
      <protection/>
    </xf>
    <xf numFmtId="0" fontId="5" fillId="0" borderId="0" xfId="61" applyFont="1" applyAlignment="1">
      <alignment wrapText="1"/>
      <protection/>
    </xf>
    <xf numFmtId="0" fontId="5" fillId="0" borderId="0" xfId="61" applyFont="1">
      <alignment/>
      <protection/>
    </xf>
    <xf numFmtId="49" fontId="9" fillId="0" borderId="0" xfId="61" applyNumberFormat="1" applyFont="1">
      <alignment/>
      <protection/>
    </xf>
    <xf numFmtId="0" fontId="16" fillId="0" borderId="0" xfId="61" applyFont="1" applyAlignment="1">
      <alignment horizontal="center"/>
      <protection/>
    </xf>
    <xf numFmtId="0" fontId="9" fillId="0" borderId="0" xfId="61" applyFont="1">
      <alignment/>
      <protection/>
    </xf>
    <xf numFmtId="0" fontId="14" fillId="0" borderId="0" xfId="61" applyNumberFormat="1" applyFont="1">
      <alignment/>
      <protection/>
    </xf>
    <xf numFmtId="49" fontId="2" fillId="0" borderId="0" xfId="61" applyNumberFormat="1">
      <alignment/>
      <protection/>
    </xf>
    <xf numFmtId="49" fontId="4" fillId="0" borderId="0" xfId="61" applyNumberFormat="1" applyFont="1" applyAlignment="1">
      <alignment horizontal="center"/>
      <protection/>
    </xf>
    <xf numFmtId="0" fontId="2" fillId="0" borderId="0" xfId="61" applyNumberFormat="1">
      <alignment/>
      <protection/>
    </xf>
    <xf numFmtId="0" fontId="4" fillId="0" borderId="0" xfId="61" applyFont="1" applyAlignment="1">
      <alignment wrapText="1"/>
      <protection/>
    </xf>
    <xf numFmtId="0" fontId="2" fillId="0" borderId="0" xfId="61" applyFont="1" applyAlignment="1">
      <alignment horizontal="center" vertical="center"/>
      <protection/>
    </xf>
    <xf numFmtId="0" fontId="2" fillId="0" borderId="0" xfId="61" applyFont="1">
      <alignment/>
      <protection/>
    </xf>
    <xf numFmtId="0" fontId="2" fillId="0" borderId="0" xfId="62">
      <alignment/>
      <protection/>
    </xf>
    <xf numFmtId="0" fontId="18" fillId="0" borderId="0" xfId="59" applyFont="1" applyProtection="1">
      <alignment/>
      <protection/>
    </xf>
    <xf numFmtId="0" fontId="18" fillId="0" borderId="0" xfId="59" applyFont="1" applyFill="1" applyProtection="1">
      <alignment/>
      <protection/>
    </xf>
    <xf numFmtId="0" fontId="18" fillId="0" borderId="0" xfId="59" applyFont="1">
      <alignment/>
      <protection/>
    </xf>
    <xf numFmtId="0" fontId="18" fillId="0" borderId="0" xfId="59" applyFont="1" applyAlignment="1">
      <alignment horizontal="center"/>
      <protection/>
    </xf>
    <xf numFmtId="0" fontId="18" fillId="0" borderId="0" xfId="63" applyFont="1">
      <alignment/>
      <protection/>
    </xf>
    <xf numFmtId="0" fontId="18" fillId="33" borderId="0" xfId="59" applyFont="1" applyFill="1" applyProtection="1">
      <alignment/>
      <protection/>
    </xf>
    <xf numFmtId="0" fontId="18" fillId="33" borderId="10" xfId="59" applyFont="1" applyFill="1" applyBorder="1" applyAlignment="1" applyProtection="1">
      <alignment horizontal="left" vertical="center" wrapText="1" indent="2"/>
      <protection/>
    </xf>
    <xf numFmtId="0" fontId="25" fillId="33" borderId="0" xfId="59" applyFont="1" applyFill="1" applyAlignment="1">
      <alignment horizontal="left"/>
      <protection/>
    </xf>
    <xf numFmtId="0" fontId="22" fillId="33" borderId="0" xfId="59" applyFont="1" applyFill="1" applyBorder="1" applyAlignment="1" applyProtection="1">
      <alignment vertical="top" wrapText="1"/>
      <protection/>
    </xf>
    <xf numFmtId="0" fontId="25" fillId="33" borderId="0" xfId="59" applyFont="1" applyFill="1" applyAlignment="1">
      <alignment horizontal="center"/>
      <protection/>
    </xf>
    <xf numFmtId="0" fontId="18" fillId="33" borderId="0" xfId="59" applyFont="1" applyFill="1">
      <alignment/>
      <protection/>
    </xf>
    <xf numFmtId="0" fontId="11" fillId="33" borderId="0" xfId="59" applyFont="1" applyFill="1" applyAlignment="1">
      <alignment horizontal="center" vertical="center" wrapText="1"/>
      <protection/>
    </xf>
    <xf numFmtId="0" fontId="11" fillId="33" borderId="0" xfId="59" applyFont="1" applyFill="1" applyAlignment="1">
      <alignment vertical="center" wrapText="1"/>
      <protection/>
    </xf>
    <xf numFmtId="0" fontId="22" fillId="33" borderId="0" xfId="59" applyFont="1" applyFill="1" applyAlignment="1">
      <alignment vertical="center" wrapText="1"/>
      <protection/>
    </xf>
    <xf numFmtId="0" fontId="22" fillId="33" borderId="0" xfId="59" applyFont="1" applyFill="1" applyBorder="1" applyAlignment="1">
      <alignment vertical="center" wrapText="1"/>
      <protection/>
    </xf>
    <xf numFmtId="0" fontId="24" fillId="33" borderId="11" xfId="59" applyFont="1" applyFill="1" applyBorder="1" applyAlignment="1">
      <alignment horizontal="center" wrapText="1"/>
      <protection/>
    </xf>
    <xf numFmtId="0" fontId="18" fillId="33" borderId="10" xfId="59" applyFont="1" applyFill="1" applyBorder="1" applyAlignment="1">
      <alignment horizontal="center"/>
      <protection/>
    </xf>
    <xf numFmtId="0" fontId="17" fillId="33" borderId="10" xfId="59" applyFont="1" applyFill="1" applyBorder="1" applyAlignment="1">
      <alignment horizontal="left" vertical="center" wrapText="1"/>
      <protection/>
    </xf>
    <xf numFmtId="0" fontId="17" fillId="33" borderId="0" xfId="59" applyFont="1" applyFill="1" applyBorder="1" applyAlignment="1">
      <alignment horizontal="right" vertical="center" wrapText="1"/>
      <protection/>
    </xf>
    <xf numFmtId="0" fontId="22" fillId="33" borderId="0" xfId="59" applyFont="1" applyFill="1" applyBorder="1" applyAlignment="1" applyProtection="1">
      <alignment horizontal="center" vertical="top" wrapText="1"/>
      <protection/>
    </xf>
    <xf numFmtId="0" fontId="27" fillId="0" borderId="0" xfId="0" applyFont="1" applyFill="1" applyAlignment="1">
      <alignment/>
    </xf>
    <xf numFmtId="0" fontId="34" fillId="0" borderId="0" xfId="0" applyFont="1" applyFill="1" applyAlignment="1">
      <alignment/>
    </xf>
    <xf numFmtId="0" fontId="27" fillId="33" borderId="0" xfId="0" applyFont="1" applyFill="1" applyAlignment="1">
      <alignment/>
    </xf>
    <xf numFmtId="0" fontId="18" fillId="33" borderId="0" xfId="59" applyFont="1" applyFill="1" applyAlignment="1" applyProtection="1">
      <alignment wrapText="1"/>
      <protection/>
    </xf>
    <xf numFmtId="0" fontId="18" fillId="33" borderId="0" xfId="59" applyFont="1" applyFill="1" applyBorder="1" applyAlignment="1">
      <alignment vertical="center" wrapText="1"/>
      <protection/>
    </xf>
    <xf numFmtId="0" fontId="18" fillId="33" borderId="0" xfId="59" applyFont="1" applyFill="1" applyBorder="1" applyAlignment="1">
      <alignment horizontal="center" vertical="center" wrapText="1"/>
      <protection/>
    </xf>
    <xf numFmtId="49" fontId="18" fillId="33" borderId="10" xfId="59" applyNumberFormat="1" applyFont="1" applyFill="1" applyBorder="1" applyAlignment="1">
      <alignment horizontal="center" vertical="center"/>
      <protection/>
    </xf>
    <xf numFmtId="174" fontId="17" fillId="34" borderId="10" xfId="59" applyNumberFormat="1" applyFont="1" applyFill="1" applyBorder="1" applyAlignment="1">
      <alignment horizontal="right"/>
      <protection/>
    </xf>
    <xf numFmtId="0" fontId="26" fillId="33" borderId="0" xfId="59" applyFont="1" applyFill="1" applyAlignment="1">
      <alignment horizontal="center" vertical="center"/>
      <protection/>
    </xf>
    <xf numFmtId="0" fontId="0" fillId="33" borderId="0" xfId="0" applyFill="1" applyAlignment="1">
      <alignment/>
    </xf>
    <xf numFmtId="186" fontId="17" fillId="35" borderId="10" xfId="54" applyNumberFormat="1" applyFont="1" applyFill="1" applyBorder="1" applyAlignment="1">
      <alignment horizontal="center" vertical="center"/>
      <protection/>
    </xf>
    <xf numFmtId="0" fontId="17" fillId="33" borderId="0" xfId="63" applyFont="1" applyFill="1" applyBorder="1" applyAlignment="1">
      <alignment horizontal="right"/>
      <protection/>
    </xf>
    <xf numFmtId="49" fontId="21" fillId="33" borderId="0" xfId="63" applyNumberFormat="1" applyFont="1" applyFill="1" applyBorder="1" applyAlignment="1">
      <alignment horizontal="left"/>
      <protection/>
    </xf>
    <xf numFmtId="0" fontId="36" fillId="33" borderId="0" xfId="63" applyFont="1" applyFill="1" applyAlignment="1">
      <alignment horizontal="right"/>
      <protection/>
    </xf>
    <xf numFmtId="0" fontId="36" fillId="33" borderId="0" xfId="63" applyFont="1" applyFill="1" applyBorder="1" applyAlignment="1">
      <alignment horizontal="center"/>
      <protection/>
    </xf>
    <xf numFmtId="49" fontId="37" fillId="33" borderId="0" xfId="63" applyNumberFormat="1" applyFont="1" applyFill="1" applyAlignment="1">
      <alignment horizontal="center"/>
      <protection/>
    </xf>
    <xf numFmtId="0" fontId="25" fillId="33" borderId="0" xfId="63" applyFont="1" applyFill="1" applyAlignment="1">
      <alignment horizontal="center"/>
      <protection/>
    </xf>
    <xf numFmtId="0" fontId="18" fillId="33" borderId="0" xfId="63" applyFont="1" applyFill="1">
      <alignment/>
      <protection/>
    </xf>
    <xf numFmtId="0" fontId="38" fillId="33" borderId="0" xfId="63" applyFont="1" applyFill="1">
      <alignment/>
      <protection/>
    </xf>
    <xf numFmtId="0" fontId="20" fillId="33" borderId="0" xfId="63" applyFont="1" applyFill="1">
      <alignment/>
      <protection/>
    </xf>
    <xf numFmtId="0" fontId="37" fillId="33" borderId="0" xfId="63" applyFont="1" applyFill="1">
      <alignment/>
      <protection/>
    </xf>
    <xf numFmtId="49" fontId="37" fillId="33" borderId="0" xfId="63" applyNumberFormat="1" applyFont="1" applyFill="1">
      <alignment/>
      <protection/>
    </xf>
    <xf numFmtId="0" fontId="18" fillId="33" borderId="0" xfId="63" applyFont="1" applyFill="1" applyBorder="1">
      <alignment/>
      <protection/>
    </xf>
    <xf numFmtId="49" fontId="20" fillId="33" borderId="12" xfId="63" applyNumberFormat="1" applyFont="1" applyFill="1" applyBorder="1" applyAlignment="1" applyProtection="1">
      <alignment horizontal="center" vertical="center"/>
      <protection/>
    </xf>
    <xf numFmtId="0" fontId="24" fillId="33" borderId="0" xfId="63" applyFont="1" applyFill="1" applyBorder="1" applyAlignment="1">
      <alignment horizontal="center"/>
      <protection/>
    </xf>
    <xf numFmtId="0" fontId="20" fillId="33" borderId="12" xfId="0" applyNumberFormat="1" applyFont="1" applyFill="1" applyBorder="1" applyAlignment="1" applyProtection="1">
      <alignment horizontal="center" vertical="center"/>
      <protection/>
    </xf>
    <xf numFmtId="0" fontId="18" fillId="33" borderId="0" xfId="63" applyFont="1" applyFill="1" applyBorder="1" applyAlignment="1">
      <alignment horizontal="right" vertical="center"/>
      <protection/>
    </xf>
    <xf numFmtId="0" fontId="17" fillId="33" borderId="0" xfId="63" applyFont="1" applyFill="1" applyBorder="1" applyAlignment="1">
      <alignment horizontal="left" vertical="center"/>
      <protection/>
    </xf>
    <xf numFmtId="0" fontId="11" fillId="33" borderId="0" xfId="63" applyFont="1" applyFill="1" applyAlignment="1">
      <alignment horizontal="center" wrapText="1"/>
      <protection/>
    </xf>
    <xf numFmtId="0" fontId="11" fillId="33" borderId="0" xfId="63" applyFont="1" applyFill="1" applyBorder="1" applyAlignment="1">
      <alignment horizontal="center" vertical="center" wrapText="1"/>
      <protection/>
    </xf>
    <xf numFmtId="0" fontId="18" fillId="36" borderId="0" xfId="63" applyFont="1" applyFill="1">
      <alignment/>
      <protection/>
    </xf>
    <xf numFmtId="174" fontId="18" fillId="34" borderId="10" xfId="59" applyNumberFormat="1" applyFont="1" applyFill="1" applyBorder="1" applyAlignment="1" applyProtection="1">
      <alignment/>
      <protection/>
    </xf>
    <xf numFmtId="174" fontId="18" fillId="33" borderId="10" xfId="59" applyNumberFormat="1" applyFont="1" applyFill="1" applyBorder="1" applyAlignment="1" applyProtection="1">
      <alignment/>
      <protection locked="0"/>
    </xf>
    <xf numFmtId="3" fontId="18" fillId="33" borderId="10" xfId="59" applyNumberFormat="1" applyFont="1" applyFill="1" applyBorder="1" applyAlignment="1" applyProtection="1">
      <alignment/>
      <protection locked="0"/>
    </xf>
    <xf numFmtId="174" fontId="17" fillId="35" borderId="10" xfId="59" applyNumberFormat="1" applyFont="1" applyFill="1" applyBorder="1" applyAlignment="1" applyProtection="1">
      <alignment/>
      <protection/>
    </xf>
    <xf numFmtId="174" fontId="17" fillId="34" borderId="10" xfId="59" applyNumberFormat="1" applyFont="1" applyFill="1" applyBorder="1" applyAlignment="1" applyProtection="1">
      <alignment/>
      <protection/>
    </xf>
    <xf numFmtId="0" fontId="22" fillId="33" borderId="0" xfId="59" applyFont="1" applyFill="1" applyAlignment="1">
      <alignment horizontal="center"/>
      <protection/>
    </xf>
    <xf numFmtId="0" fontId="27" fillId="33" borderId="0" xfId="0" applyFont="1" applyFill="1" applyAlignment="1">
      <alignment/>
    </xf>
    <xf numFmtId="0" fontId="22" fillId="33" borderId="11" xfId="59" applyFont="1" applyFill="1" applyBorder="1" applyAlignment="1" applyProtection="1">
      <alignment horizontal="center" vertical="top" wrapText="1"/>
      <protection/>
    </xf>
    <xf numFmtId="0" fontId="30" fillId="33" borderId="11" xfId="0" applyFont="1" applyFill="1" applyBorder="1" applyAlignment="1" applyProtection="1">
      <alignment vertical="center" wrapText="1"/>
      <protection/>
    </xf>
    <xf numFmtId="0" fontId="22" fillId="33" borderId="0" xfId="59" applyFont="1" applyFill="1" applyProtection="1">
      <alignment/>
      <protection/>
    </xf>
    <xf numFmtId="175" fontId="17" fillId="33" borderId="10" xfId="59" applyNumberFormat="1" applyFont="1" applyFill="1" applyBorder="1" applyAlignment="1" applyProtection="1">
      <alignment horizontal="center" vertical="center"/>
      <protection/>
    </xf>
    <xf numFmtId="175" fontId="18" fillId="33" borderId="10" xfId="59" applyNumberFormat="1" applyFont="1" applyFill="1" applyBorder="1" applyAlignment="1" applyProtection="1">
      <alignment horizontal="center" vertical="center"/>
      <protection/>
    </xf>
    <xf numFmtId="0" fontId="17" fillId="33" borderId="10" xfId="59" applyFont="1" applyFill="1" applyBorder="1" applyAlignment="1" applyProtection="1">
      <alignment horizontal="left" vertical="center" wrapText="1" indent="1"/>
      <protection/>
    </xf>
    <xf numFmtId="0" fontId="18" fillId="33" borderId="0" xfId="59" applyFont="1" applyFill="1" applyAlignment="1" applyProtection="1">
      <alignment horizontal="right"/>
      <protection/>
    </xf>
    <xf numFmtId="0" fontId="22" fillId="33" borderId="10" xfId="59" applyFont="1" applyFill="1" applyBorder="1" applyAlignment="1" applyProtection="1">
      <alignment horizontal="center"/>
      <protection/>
    </xf>
    <xf numFmtId="0" fontId="22" fillId="33" borderId="10" xfId="59" applyFont="1" applyFill="1" applyBorder="1" applyAlignment="1">
      <alignment horizontal="center" vertical="center"/>
      <protection/>
    </xf>
    <xf numFmtId="49" fontId="17" fillId="33" borderId="0" xfId="0" applyNumberFormat="1" applyFont="1" applyFill="1" applyBorder="1" applyAlignment="1" applyProtection="1">
      <alignment wrapText="1"/>
      <protection/>
    </xf>
    <xf numFmtId="3" fontId="18" fillId="34" borderId="10" xfId="59" applyNumberFormat="1" applyFont="1" applyFill="1" applyBorder="1" applyAlignment="1" applyProtection="1">
      <alignment/>
      <protection/>
    </xf>
    <xf numFmtId="0" fontId="11" fillId="33" borderId="0" xfId="59" applyFont="1" applyFill="1" applyBorder="1" applyAlignment="1">
      <alignment horizontal="right" wrapText="1"/>
      <protection/>
    </xf>
    <xf numFmtId="0" fontId="43" fillId="33" borderId="0" xfId="0" applyFont="1" applyFill="1" applyAlignment="1">
      <alignment/>
    </xf>
    <xf numFmtId="0" fontId="17" fillId="33" borderId="10" xfId="59" applyFont="1" applyFill="1" applyBorder="1" applyAlignment="1">
      <alignment horizontal="center" vertical="center" wrapText="1"/>
      <protection/>
    </xf>
    <xf numFmtId="0" fontId="17" fillId="33" borderId="0" xfId="59" applyFont="1" applyFill="1" applyBorder="1" applyAlignment="1">
      <alignment horizontal="left" vertical="center" wrapText="1"/>
      <protection/>
    </xf>
    <xf numFmtId="0" fontId="27" fillId="33" borderId="0" xfId="0" applyFont="1" applyFill="1" applyBorder="1" applyAlignment="1" applyProtection="1">
      <alignment/>
      <protection/>
    </xf>
    <xf numFmtId="0" fontId="18" fillId="33" borderId="0" xfId="59" applyFont="1" applyFill="1" applyAlignment="1" applyProtection="1">
      <alignment horizontal="left" indent="10"/>
      <protection/>
    </xf>
    <xf numFmtId="49" fontId="17" fillId="33" borderId="10" xfId="59" applyNumberFormat="1" applyFont="1" applyFill="1" applyBorder="1" applyAlignment="1">
      <alignment horizontal="center" vertical="center"/>
      <protection/>
    </xf>
    <xf numFmtId="175" fontId="17" fillId="35" borderId="10" xfId="59" applyNumberFormat="1" applyFont="1" applyFill="1" applyBorder="1" applyAlignment="1" applyProtection="1">
      <alignment horizontal="right" wrapText="1"/>
      <protection/>
    </xf>
    <xf numFmtId="0" fontId="34" fillId="33" borderId="0" xfId="0" applyFont="1" applyFill="1" applyAlignment="1">
      <alignment/>
    </xf>
    <xf numFmtId="0" fontId="22" fillId="33" borderId="0" xfId="59" applyFont="1" applyFill="1" applyBorder="1" applyAlignment="1" applyProtection="1">
      <alignment horizontal="center" vertical="top"/>
      <protection/>
    </xf>
    <xf numFmtId="0" fontId="18" fillId="33" borderId="0" xfId="59" applyFont="1" applyFill="1" applyAlignment="1">
      <alignment horizontal="center"/>
      <protection/>
    </xf>
    <xf numFmtId="0" fontId="18" fillId="33" borderId="10" xfId="54" applyFont="1" applyFill="1" applyBorder="1" applyAlignment="1">
      <alignment horizontal="center" vertical="center" wrapText="1"/>
      <protection/>
    </xf>
    <xf numFmtId="0" fontId="18" fillId="33" borderId="10" xfId="59" applyFont="1" applyFill="1" applyBorder="1" applyAlignment="1" applyProtection="1">
      <alignment horizontal="center" vertical="center" wrapText="1"/>
      <protection/>
    </xf>
    <xf numFmtId="0" fontId="18" fillId="33" borderId="0" xfId="59" applyFont="1" applyFill="1" applyBorder="1" applyAlignment="1" applyProtection="1">
      <alignment horizontal="center" vertical="center" wrapText="1"/>
      <protection/>
    </xf>
    <xf numFmtId="0" fontId="9" fillId="0" borderId="0" xfId="61" applyFont="1" applyFill="1">
      <alignment/>
      <protection/>
    </xf>
    <xf numFmtId="175" fontId="17" fillId="0" borderId="10" xfId="59" applyNumberFormat="1" applyFont="1" applyFill="1" applyBorder="1" applyAlignment="1" applyProtection="1">
      <alignment horizontal="center" vertical="center"/>
      <protection/>
    </xf>
    <xf numFmtId="0" fontId="18" fillId="33" borderId="10" xfId="54" applyFont="1" applyFill="1" applyBorder="1" applyAlignment="1">
      <alignment horizontal="center" vertical="center" wrapText="1"/>
      <protection/>
    </xf>
    <xf numFmtId="0" fontId="18" fillId="33" borderId="11" xfId="59" applyFont="1" applyFill="1" applyBorder="1" applyAlignment="1" applyProtection="1">
      <alignment horizontal="center" wrapText="1"/>
      <protection/>
    </xf>
    <xf numFmtId="0" fontId="18" fillId="33" borderId="0" xfId="59" applyFont="1" applyFill="1" applyAlignment="1">
      <alignment horizontal="center"/>
      <protection/>
    </xf>
    <xf numFmtId="0" fontId="17" fillId="0" borderId="10" xfId="59" applyFont="1" applyFill="1" applyBorder="1" applyAlignment="1">
      <alignment horizontal="left" vertical="center" wrapText="1" indent="1"/>
      <protection/>
    </xf>
    <xf numFmtId="0" fontId="17" fillId="0" borderId="10" xfId="59" applyFont="1" applyFill="1" applyBorder="1" applyAlignment="1">
      <alignment horizontal="left" vertical="center" wrapText="1"/>
      <protection/>
    </xf>
    <xf numFmtId="0" fontId="17" fillId="33" borderId="10" xfId="59" applyFont="1" applyFill="1" applyBorder="1" applyAlignment="1" applyProtection="1">
      <alignment horizontal="left" vertical="center" wrapText="1"/>
      <protection/>
    </xf>
    <xf numFmtId="0" fontId="18" fillId="33" borderId="0" xfId="59" applyFont="1" applyFill="1" applyProtection="1">
      <alignment/>
      <protection/>
    </xf>
    <xf numFmtId="0" fontId="17" fillId="33" borderId="10" xfId="59" applyFont="1" applyFill="1" applyBorder="1" applyAlignment="1" applyProtection="1">
      <alignment horizontal="center" vertical="center" wrapText="1"/>
      <protection/>
    </xf>
    <xf numFmtId="0" fontId="18" fillId="33" borderId="0" xfId="59" applyFont="1" applyFill="1">
      <alignment/>
      <protection/>
    </xf>
    <xf numFmtId="0" fontId="18" fillId="33" borderId="10" xfId="59" applyFont="1" applyFill="1" applyBorder="1" applyAlignment="1">
      <alignment horizontal="center"/>
      <protection/>
    </xf>
    <xf numFmtId="49" fontId="18" fillId="33" borderId="10" xfId="59" applyNumberFormat="1" applyFont="1" applyFill="1" applyBorder="1" applyAlignment="1">
      <alignment horizontal="center" vertical="center"/>
      <protection/>
    </xf>
    <xf numFmtId="174" fontId="17" fillId="34" borderId="10" xfId="59" applyNumberFormat="1" applyFont="1" applyFill="1" applyBorder="1" applyAlignment="1">
      <alignment horizontal="right"/>
      <protection/>
    </xf>
    <xf numFmtId="175" fontId="17" fillId="33" borderId="10" xfId="59" applyNumberFormat="1" applyFont="1" applyFill="1" applyBorder="1" applyAlignment="1" applyProtection="1">
      <alignment horizontal="right" wrapText="1"/>
      <protection locked="0"/>
    </xf>
    <xf numFmtId="174" fontId="17" fillId="35" borderId="10" xfId="59" applyNumberFormat="1" applyFont="1" applyFill="1" applyBorder="1" applyAlignment="1">
      <alignment horizontal="right"/>
      <protection/>
    </xf>
    <xf numFmtId="174" fontId="18" fillId="34" borderId="10" xfId="59" applyNumberFormat="1" applyFont="1" applyFill="1" applyBorder="1" applyAlignment="1" applyProtection="1">
      <alignment/>
      <protection/>
    </xf>
    <xf numFmtId="174" fontId="18" fillId="33" borderId="10" xfId="59" applyNumberFormat="1" applyFont="1" applyFill="1" applyBorder="1" applyAlignment="1" applyProtection="1">
      <alignment/>
      <protection locked="0"/>
    </xf>
    <xf numFmtId="0" fontId="18" fillId="33" borderId="10" xfId="59" applyFont="1" applyFill="1" applyBorder="1" applyAlignment="1" applyProtection="1">
      <alignment horizontal="center" vertical="center"/>
      <protection/>
    </xf>
    <xf numFmtId="3" fontId="18" fillId="33" borderId="10" xfId="59" applyNumberFormat="1" applyFont="1" applyFill="1" applyBorder="1" applyAlignment="1" applyProtection="1">
      <alignment/>
      <protection locked="0"/>
    </xf>
    <xf numFmtId="174" fontId="17" fillId="35" borderId="10" xfId="59" applyNumberFormat="1" applyFont="1" applyFill="1" applyBorder="1" applyAlignment="1" applyProtection="1">
      <alignment/>
      <protection/>
    </xf>
    <xf numFmtId="174" fontId="17" fillId="34" borderId="10" xfId="59" applyNumberFormat="1" applyFont="1" applyFill="1" applyBorder="1" applyAlignment="1" applyProtection="1">
      <alignment/>
      <protection/>
    </xf>
    <xf numFmtId="175" fontId="17" fillId="33" borderId="10" xfId="59" applyNumberFormat="1" applyFont="1" applyFill="1" applyBorder="1" applyAlignment="1" applyProtection="1">
      <alignment horizontal="center" vertical="center"/>
      <protection/>
    </xf>
    <xf numFmtId="0" fontId="92" fillId="33" borderId="10" xfId="0" applyNumberFormat="1" applyFont="1" applyFill="1" applyBorder="1" applyAlignment="1" applyProtection="1">
      <alignment horizontal="left" vertical="center" wrapText="1" indent="1"/>
      <protection hidden="1"/>
    </xf>
    <xf numFmtId="175" fontId="18" fillId="33" borderId="10" xfId="59" applyNumberFormat="1" applyFont="1" applyFill="1" applyBorder="1" applyAlignment="1" applyProtection="1">
      <alignment horizontal="center" vertical="center"/>
      <protection/>
    </xf>
    <xf numFmtId="0" fontId="92" fillId="33" borderId="10" xfId="0" applyNumberFormat="1" applyFont="1" applyFill="1" applyBorder="1" applyAlignment="1" applyProtection="1">
      <alignment horizontal="left" vertical="center" wrapText="1" indent="2"/>
      <protection hidden="1"/>
    </xf>
    <xf numFmtId="0" fontId="22" fillId="33" borderId="10" xfId="59" applyFont="1" applyFill="1" applyBorder="1" applyAlignment="1">
      <alignment horizontal="center" vertical="center"/>
      <protection/>
    </xf>
    <xf numFmtId="3" fontId="18" fillId="34" borderId="10" xfId="59" applyNumberFormat="1" applyFont="1" applyFill="1" applyBorder="1" applyAlignment="1" applyProtection="1">
      <alignment/>
      <protection/>
    </xf>
    <xf numFmtId="49" fontId="17" fillId="33" borderId="10" xfId="59" applyNumberFormat="1" applyFont="1" applyFill="1" applyBorder="1" applyAlignment="1">
      <alignment horizontal="center" vertical="center"/>
      <protection/>
    </xf>
    <xf numFmtId="0" fontId="17" fillId="0" borderId="10" xfId="59" applyFont="1" applyFill="1" applyBorder="1" applyAlignment="1" applyProtection="1">
      <alignment horizontal="left" vertical="center" wrapText="1" indent="1"/>
      <protection/>
    </xf>
    <xf numFmtId="0" fontId="92" fillId="33" borderId="10" xfId="0" applyNumberFormat="1" applyFont="1" applyFill="1" applyBorder="1" applyAlignment="1" applyProtection="1">
      <alignment horizontal="left" vertical="center" wrapText="1" indent="3"/>
      <protection hidden="1"/>
    </xf>
    <xf numFmtId="0" fontId="17" fillId="33" borderId="10" xfId="59" applyFont="1" applyFill="1" applyBorder="1" applyAlignment="1" applyProtection="1">
      <alignment horizontal="center" vertical="center"/>
      <protection/>
    </xf>
    <xf numFmtId="174" fontId="17" fillId="33" borderId="10" xfId="59" applyNumberFormat="1" applyFont="1" applyFill="1" applyBorder="1" applyAlignment="1" applyProtection="1">
      <alignment/>
      <protection locked="0"/>
    </xf>
    <xf numFmtId="0" fontId="93" fillId="33" borderId="10" xfId="0" applyNumberFormat="1" applyFont="1" applyFill="1" applyBorder="1" applyAlignment="1" applyProtection="1">
      <alignment horizontal="left" vertical="center" wrapText="1" indent="1"/>
      <protection hidden="1"/>
    </xf>
    <xf numFmtId="0" fontId="18" fillId="33" borderId="10" xfId="59" applyFont="1" applyFill="1" applyBorder="1" applyAlignment="1">
      <alignment horizontal="center" vertical="center" wrapText="1"/>
      <protection/>
    </xf>
    <xf numFmtId="0" fontId="18" fillId="33" borderId="10" xfId="54" applyFont="1" applyFill="1" applyBorder="1" applyAlignment="1">
      <alignment horizontal="center" vertical="center" wrapText="1"/>
      <protection/>
    </xf>
    <xf numFmtId="0" fontId="18" fillId="33" borderId="10" xfId="59" applyFont="1" applyFill="1" applyBorder="1" applyAlignment="1" applyProtection="1">
      <alignment horizontal="center" vertical="center" wrapText="1"/>
      <protection/>
    </xf>
    <xf numFmtId="0" fontId="92" fillId="0" borderId="10" xfId="0" applyNumberFormat="1" applyFont="1" applyFill="1" applyBorder="1" applyAlignment="1" applyProtection="1">
      <alignment horizontal="left" vertical="center" wrapText="1" indent="2"/>
      <protection hidden="1"/>
    </xf>
    <xf numFmtId="174" fontId="18" fillId="37" borderId="10" xfId="59" applyNumberFormat="1" applyFont="1" applyFill="1" applyBorder="1">
      <alignment/>
      <protection/>
    </xf>
    <xf numFmtId="174" fontId="17" fillId="37" borderId="10" xfId="59" applyNumberFormat="1" applyFont="1" applyFill="1" applyBorder="1">
      <alignment/>
      <protection/>
    </xf>
    <xf numFmtId="0" fontId="17" fillId="0" borderId="10" xfId="59" applyFont="1" applyFill="1" applyBorder="1" applyAlignment="1" applyProtection="1">
      <alignment horizontal="center" vertical="center" wrapText="1"/>
      <protection/>
    </xf>
    <xf numFmtId="0" fontId="18" fillId="0" borderId="10" xfId="59" applyFont="1" applyFill="1" applyBorder="1" applyAlignment="1" applyProtection="1">
      <alignment horizontal="center" vertical="center" wrapText="1"/>
      <protection/>
    </xf>
    <xf numFmtId="0" fontId="18" fillId="0" borderId="10" xfId="59" applyFont="1" applyFill="1" applyBorder="1" applyAlignment="1" applyProtection="1">
      <alignment horizontal="center" vertical="center"/>
      <protection/>
    </xf>
    <xf numFmtId="175" fontId="18" fillId="0" borderId="10" xfId="59" applyNumberFormat="1" applyFont="1" applyFill="1" applyBorder="1" applyAlignment="1" applyProtection="1">
      <alignment horizontal="center" vertical="center"/>
      <protection/>
    </xf>
    <xf numFmtId="0" fontId="18" fillId="33" borderId="0" xfId="59" applyFont="1" applyFill="1" applyBorder="1" applyAlignment="1" applyProtection="1">
      <alignment horizontal="center" vertical="center" wrapText="1"/>
      <protection/>
    </xf>
    <xf numFmtId="0" fontId="19" fillId="0" borderId="10" xfId="59" applyFont="1" applyFill="1" applyBorder="1" applyAlignment="1" applyProtection="1">
      <alignment horizontal="left" vertical="center" wrapText="1" indent="2"/>
      <protection/>
    </xf>
    <xf numFmtId="0" fontId="92" fillId="0" borderId="10" xfId="59" applyFont="1" applyFill="1" applyBorder="1" applyAlignment="1" applyProtection="1">
      <alignment horizontal="left" vertical="center" wrapText="1" indent="4"/>
      <protection/>
    </xf>
    <xf numFmtId="0" fontId="92" fillId="0" borderId="10" xfId="59" applyFont="1" applyFill="1" applyBorder="1" applyAlignment="1" applyProtection="1">
      <alignment horizontal="left" vertical="center" wrapText="1" indent="2"/>
      <protection/>
    </xf>
    <xf numFmtId="3" fontId="18" fillId="0" borderId="10" xfId="59" applyNumberFormat="1" applyFont="1" applyFill="1" applyBorder="1" applyAlignment="1" applyProtection="1">
      <alignment horizontal="center" vertical="center"/>
      <protection/>
    </xf>
    <xf numFmtId="174" fontId="18" fillId="0" borderId="10" xfId="59" applyNumberFormat="1" applyFont="1" applyFill="1" applyBorder="1" applyAlignment="1" applyProtection="1">
      <alignment horizontal="center" vertical="center"/>
      <protection/>
    </xf>
    <xf numFmtId="3" fontId="17" fillId="34" borderId="10" xfId="59" applyNumberFormat="1" applyFont="1" applyFill="1" applyBorder="1" applyAlignment="1" applyProtection="1">
      <alignment/>
      <protection/>
    </xf>
    <xf numFmtId="3" fontId="17" fillId="0" borderId="10" xfId="59" applyNumberFormat="1" applyFont="1" applyFill="1" applyBorder="1" applyAlignment="1" applyProtection="1">
      <alignment horizontal="center" vertical="center"/>
      <protection/>
    </xf>
    <xf numFmtId="0" fontId="17" fillId="0" borderId="10" xfId="59" applyFont="1" applyFill="1" applyBorder="1" applyAlignment="1" applyProtection="1">
      <alignment horizontal="left" vertical="center" wrapText="1"/>
      <protection/>
    </xf>
    <xf numFmtId="174" fontId="17" fillId="35" borderId="10" xfId="59" applyNumberFormat="1" applyFont="1" applyFill="1" applyBorder="1" applyAlignment="1">
      <alignment horizontal="right" vertical="center" wrapText="1"/>
      <protection/>
    </xf>
    <xf numFmtId="0" fontId="92" fillId="33" borderId="10" xfId="0" applyNumberFormat="1" applyFont="1" applyFill="1" applyBorder="1" applyAlignment="1" applyProtection="1">
      <alignment horizontal="left" vertical="center" wrapText="1"/>
      <protection hidden="1"/>
    </xf>
    <xf numFmtId="0" fontId="17" fillId="0" borderId="10" xfId="59" applyFont="1" applyFill="1" applyBorder="1" applyAlignment="1" applyProtection="1">
      <alignment horizontal="left" vertical="center" wrapText="1" indent="2"/>
      <protection/>
    </xf>
    <xf numFmtId="0" fontId="18" fillId="33" borderId="10" xfId="0" applyNumberFormat="1" applyFont="1" applyFill="1" applyBorder="1" applyAlignment="1" applyProtection="1">
      <alignment horizontal="left" vertical="center" wrapText="1" indent="2"/>
      <protection hidden="1"/>
    </xf>
    <xf numFmtId="0" fontId="18" fillId="0" borderId="10" xfId="59" applyFont="1" applyFill="1" applyBorder="1" applyAlignment="1" applyProtection="1">
      <alignment horizontal="left" vertical="center" wrapText="1" indent="2"/>
      <protection/>
    </xf>
    <xf numFmtId="0" fontId="18" fillId="36" borderId="0" xfId="59" applyFont="1" applyFill="1">
      <alignment/>
      <protection/>
    </xf>
    <xf numFmtId="0" fontId="30" fillId="0" borderId="10" xfId="59" applyFont="1" applyFill="1" applyBorder="1" applyAlignment="1" applyProtection="1">
      <alignment horizontal="center"/>
      <protection/>
    </xf>
    <xf numFmtId="174" fontId="18" fillId="31" borderId="10" xfId="59" applyNumberFormat="1" applyFont="1" applyFill="1" applyBorder="1" applyAlignment="1" applyProtection="1">
      <alignment/>
      <protection/>
    </xf>
    <xf numFmtId="3" fontId="18" fillId="31" borderId="10" xfId="59" applyNumberFormat="1" applyFont="1" applyFill="1" applyBorder="1" applyAlignment="1" applyProtection="1">
      <alignment/>
      <protection/>
    </xf>
    <xf numFmtId="174" fontId="17" fillId="31" borderId="10" xfId="59" applyNumberFormat="1" applyFont="1" applyFill="1" applyBorder="1" applyAlignment="1" applyProtection="1">
      <alignment/>
      <protection/>
    </xf>
    <xf numFmtId="49" fontId="9" fillId="0" borderId="0" xfId="61" applyNumberFormat="1" applyFont="1" applyFill="1">
      <alignment/>
      <protection/>
    </xf>
    <xf numFmtId="0" fontId="16" fillId="0" borderId="0" xfId="61" applyFont="1" applyFill="1" applyAlignment="1">
      <alignment horizontal="center"/>
      <protection/>
    </xf>
    <xf numFmtId="175" fontId="18" fillId="35" borderId="10" xfId="59" applyNumberFormat="1" applyFont="1" applyFill="1" applyBorder="1" applyAlignment="1" applyProtection="1">
      <alignment horizontal="right" wrapText="1"/>
      <protection/>
    </xf>
    <xf numFmtId="174" fontId="18" fillId="34" borderId="10" xfId="59" applyNumberFormat="1" applyFont="1" applyFill="1" applyBorder="1" applyAlignment="1">
      <alignment horizontal="right"/>
      <protection/>
    </xf>
    <xf numFmtId="0" fontId="18" fillId="33" borderId="10" xfId="59" applyFont="1" applyFill="1" applyBorder="1" applyAlignment="1">
      <alignment horizontal="center" vertical="center" wrapText="1"/>
      <protection/>
    </xf>
    <xf numFmtId="0" fontId="94" fillId="33" borderId="0" xfId="0" applyFont="1" applyFill="1" applyAlignment="1">
      <alignment/>
    </xf>
    <xf numFmtId="0" fontId="18" fillId="0" borderId="10" xfId="0" applyNumberFormat="1" applyFont="1" applyFill="1" applyBorder="1" applyAlignment="1" applyProtection="1">
      <alignment horizontal="left" vertical="center" wrapText="1"/>
      <protection hidden="1"/>
    </xf>
    <xf numFmtId="0" fontId="18" fillId="33" borderId="10" xfId="59" applyFont="1" applyFill="1" applyBorder="1" applyAlignment="1">
      <alignment horizontal="center" vertical="center" wrapText="1"/>
      <protection/>
    </xf>
    <xf numFmtId="0" fontId="18" fillId="33" borderId="10" xfId="54" applyFont="1" applyFill="1" applyBorder="1" applyAlignment="1">
      <alignment horizontal="center" vertical="center" wrapText="1"/>
      <protection/>
    </xf>
    <xf numFmtId="0" fontId="18" fillId="33" borderId="10" xfId="59" applyFont="1" applyFill="1" applyBorder="1" applyAlignment="1" applyProtection="1">
      <alignment horizontal="center" vertical="center" wrapText="1"/>
      <protection/>
    </xf>
    <xf numFmtId="0" fontId="18" fillId="0" borderId="10" xfId="59" applyFont="1" applyFill="1" applyBorder="1" applyAlignment="1">
      <alignment horizontal="center" vertical="center" wrapText="1"/>
      <protection/>
    </xf>
    <xf numFmtId="175" fontId="18" fillId="33" borderId="10" xfId="59" applyNumberFormat="1" applyFont="1" applyFill="1" applyBorder="1" applyAlignment="1" applyProtection="1">
      <alignment horizontal="right" wrapText="1"/>
      <protection locked="0"/>
    </xf>
    <xf numFmtId="0" fontId="19" fillId="0" borderId="10" xfId="59" applyFont="1" applyFill="1" applyBorder="1" applyAlignment="1" applyProtection="1">
      <alignment horizontal="left" vertical="center" wrapText="1" indent="3"/>
      <protection/>
    </xf>
    <xf numFmtId="0" fontId="92" fillId="0" borderId="10" xfId="59" applyFont="1" applyFill="1" applyBorder="1" applyAlignment="1" applyProtection="1">
      <alignment horizontal="left" vertical="center" wrapText="1" indent="3"/>
      <protection/>
    </xf>
    <xf numFmtId="186" fontId="95" fillId="35" borderId="10" xfId="54" applyNumberFormat="1" applyFont="1" applyFill="1" applyBorder="1" applyAlignment="1">
      <alignment horizontal="right"/>
      <protection/>
    </xf>
    <xf numFmtId="0" fontId="19" fillId="0" borderId="10" xfId="0" applyNumberFormat="1" applyFont="1" applyFill="1" applyBorder="1" applyAlignment="1" applyProtection="1">
      <alignment horizontal="left" vertical="center" wrapText="1" indent="5"/>
      <protection hidden="1"/>
    </xf>
    <xf numFmtId="0" fontId="92" fillId="0" borderId="10" xfId="0" applyNumberFormat="1" applyFont="1" applyFill="1" applyBorder="1" applyAlignment="1" applyProtection="1">
      <alignment horizontal="left" vertical="center" wrapText="1" indent="5"/>
      <protection hidden="1"/>
    </xf>
    <xf numFmtId="175" fontId="96" fillId="33" borderId="0" xfId="59" applyNumberFormat="1" applyFont="1" applyFill="1" applyProtection="1">
      <alignment/>
      <protection/>
    </xf>
    <xf numFmtId="49" fontId="11" fillId="33" borderId="0" xfId="0" applyNumberFormat="1" applyFont="1" applyFill="1" applyBorder="1" applyAlignment="1" applyProtection="1">
      <alignment horizontal="left" wrapText="1"/>
      <protection/>
    </xf>
    <xf numFmtId="0" fontId="18" fillId="33" borderId="10" xfId="59" applyFont="1" applyFill="1" applyBorder="1" applyAlignment="1">
      <alignment horizontal="center" vertical="center" wrapText="1"/>
      <protection/>
    </xf>
    <xf numFmtId="3" fontId="17" fillId="37" borderId="10" xfId="59" applyNumberFormat="1" applyFont="1" applyFill="1" applyBorder="1">
      <alignment/>
      <protection/>
    </xf>
    <xf numFmtId="0" fontId="18" fillId="33" borderId="10" xfId="59" applyFont="1" applyFill="1" applyBorder="1" applyAlignment="1">
      <alignment horizontal="center" vertical="center" wrapText="1"/>
      <protection/>
    </xf>
    <xf numFmtId="174" fontId="18" fillId="35" borderId="10" xfId="59" applyNumberFormat="1" applyFont="1" applyFill="1" applyBorder="1" applyAlignment="1" applyProtection="1">
      <alignment/>
      <protection/>
    </xf>
    <xf numFmtId="3" fontId="18" fillId="35" borderId="10" xfId="59" applyNumberFormat="1" applyFont="1" applyFill="1" applyBorder="1" applyAlignment="1" applyProtection="1">
      <alignment/>
      <protection/>
    </xf>
    <xf numFmtId="3" fontId="17" fillId="35" borderId="10" xfId="59" applyNumberFormat="1" applyFont="1" applyFill="1" applyBorder="1" applyAlignment="1" applyProtection="1">
      <alignment/>
      <protection/>
    </xf>
    <xf numFmtId="175" fontId="18" fillId="33" borderId="10" xfId="59" applyNumberFormat="1" applyFont="1" applyFill="1" applyBorder="1" applyAlignment="1">
      <alignment horizontal="center" vertical="center"/>
      <protection/>
    </xf>
    <xf numFmtId="4" fontId="21" fillId="35" borderId="10" xfId="59" applyNumberFormat="1" applyFont="1" applyFill="1" applyBorder="1" applyAlignment="1">
      <alignment horizontal="right"/>
      <protection/>
    </xf>
    <xf numFmtId="0" fontId="18" fillId="33" borderId="10" xfId="54" applyFont="1" applyFill="1" applyBorder="1" applyAlignment="1">
      <alignment horizontal="center" vertical="center" wrapText="1"/>
      <protection/>
    </xf>
    <xf numFmtId="0" fontId="18" fillId="33" borderId="10" xfId="54" applyFont="1" applyFill="1" applyBorder="1" applyAlignment="1">
      <alignment horizontal="center" vertical="center" wrapText="1"/>
      <protection/>
    </xf>
    <xf numFmtId="0" fontId="18" fillId="33" borderId="10" xfId="59" applyFont="1" applyFill="1" applyBorder="1" applyAlignment="1">
      <alignment horizontal="center" vertical="center" wrapText="1"/>
      <protection/>
    </xf>
    <xf numFmtId="0" fontId="18" fillId="33" borderId="10" xfId="59" applyFont="1" applyFill="1" applyBorder="1" applyAlignment="1" applyProtection="1">
      <alignment horizontal="center" vertical="center" wrapText="1"/>
      <protection/>
    </xf>
    <xf numFmtId="0" fontId="41" fillId="33" borderId="13" xfId="63" applyFont="1" applyFill="1" applyBorder="1" applyAlignment="1">
      <alignment/>
      <protection/>
    </xf>
    <xf numFmtId="0" fontId="32" fillId="33" borderId="14" xfId="63" applyFont="1" applyFill="1" applyBorder="1" applyAlignment="1">
      <alignment horizontal="left" wrapText="1"/>
      <protection/>
    </xf>
    <xf numFmtId="0" fontId="18" fillId="33" borderId="15" xfId="63" applyFont="1" applyFill="1" applyBorder="1">
      <alignment/>
      <protection/>
    </xf>
    <xf numFmtId="0" fontId="18" fillId="33" borderId="16" xfId="63" applyFont="1" applyFill="1" applyBorder="1">
      <alignment/>
      <protection/>
    </xf>
    <xf numFmtId="0" fontId="18" fillId="33" borderId="17" xfId="63" applyFont="1" applyFill="1" applyBorder="1">
      <alignment/>
      <protection/>
    </xf>
    <xf numFmtId="0" fontId="18" fillId="33" borderId="13" xfId="63" applyFont="1" applyFill="1" applyBorder="1">
      <alignment/>
      <protection/>
    </xf>
    <xf numFmtId="0" fontId="40" fillId="33" borderId="13" xfId="63" applyFont="1" applyFill="1" applyBorder="1">
      <alignment/>
      <protection/>
    </xf>
    <xf numFmtId="0" fontId="18" fillId="33" borderId="18" xfId="63" applyFont="1" applyFill="1" applyBorder="1">
      <alignment/>
      <protection/>
    </xf>
    <xf numFmtId="0" fontId="18" fillId="33" borderId="0" xfId="63" applyFont="1" applyFill="1" applyAlignment="1">
      <alignment horizontal="justify"/>
      <protection/>
    </xf>
    <xf numFmtId="0" fontId="12" fillId="33" borderId="0" xfId="63" applyFont="1" applyFill="1" applyBorder="1" applyAlignment="1">
      <alignment vertical="center"/>
      <protection/>
    </xf>
    <xf numFmtId="0" fontId="12" fillId="33" borderId="0" xfId="63" applyFont="1" applyFill="1" applyBorder="1" applyAlignment="1">
      <alignment vertical="center" wrapText="1"/>
      <protection/>
    </xf>
    <xf numFmtId="0" fontId="45" fillId="0" borderId="0" xfId="42" applyFont="1" applyFill="1" applyBorder="1" applyAlignment="1" applyProtection="1">
      <alignment/>
      <protection/>
    </xf>
    <xf numFmtId="0" fontId="97" fillId="0" borderId="0" xfId="59" applyFont="1" applyFill="1" applyProtection="1">
      <alignment/>
      <protection/>
    </xf>
    <xf numFmtId="0" fontId="18" fillId="33" borderId="0" xfId="59" applyFont="1" applyFill="1" applyAlignment="1">
      <alignment horizontal="center"/>
      <protection/>
    </xf>
    <xf numFmtId="0" fontId="18" fillId="0" borderId="10" xfId="0" applyFont="1" applyFill="1" applyBorder="1" applyAlignment="1" applyProtection="1">
      <alignment horizontal="left" vertical="center" wrapText="1" indent="2"/>
      <protection hidden="1"/>
    </xf>
    <xf numFmtId="0" fontId="18" fillId="0" borderId="19" xfId="0" applyFont="1" applyFill="1" applyBorder="1" applyAlignment="1" applyProtection="1">
      <alignment horizontal="left" vertical="center" wrapText="1" indent="2"/>
      <protection hidden="1"/>
    </xf>
    <xf numFmtId="0" fontId="18" fillId="0" borderId="10" xfId="0" applyFont="1" applyBorder="1" applyAlignment="1" applyProtection="1">
      <alignment horizontal="left" vertical="center" wrapText="1" indent="2"/>
      <protection hidden="1"/>
    </xf>
    <xf numFmtId="0" fontId="17" fillId="0" borderId="10" xfId="59" applyFont="1" applyBorder="1" applyAlignment="1">
      <alignment horizontal="left" vertical="center" wrapText="1" indent="1"/>
      <protection/>
    </xf>
    <xf numFmtId="0" fontId="92" fillId="0" borderId="10" xfId="0" applyFont="1" applyFill="1" applyBorder="1" applyAlignment="1" applyProtection="1">
      <alignment horizontal="left" vertical="center" wrapText="1" indent="2"/>
      <protection hidden="1"/>
    </xf>
    <xf numFmtId="0" fontId="18" fillId="0" borderId="10" xfId="0" applyFont="1" applyFill="1" applyBorder="1" applyAlignment="1" applyProtection="1">
      <alignment horizontal="left" vertical="center" wrapText="1" indent="3"/>
      <protection hidden="1"/>
    </xf>
    <xf numFmtId="188" fontId="18" fillId="0" borderId="10" xfId="54" applyNumberFormat="1" applyFont="1" applyFill="1" applyBorder="1" applyAlignment="1" applyProtection="1">
      <alignment horizontal="center" vertical="top" wrapText="1"/>
      <protection hidden="1"/>
    </xf>
    <xf numFmtId="0" fontId="17" fillId="0" borderId="10" xfId="59" applyFont="1" applyBorder="1" applyAlignment="1">
      <alignment horizontal="left" vertical="center" wrapText="1"/>
      <protection/>
    </xf>
    <xf numFmtId="49" fontId="11" fillId="0" borderId="0" xfId="0" applyNumberFormat="1" applyFont="1" applyFill="1" applyBorder="1" applyAlignment="1" applyProtection="1">
      <alignment horizontal="left" wrapText="1"/>
      <protection/>
    </xf>
    <xf numFmtId="3" fontId="18" fillId="0" borderId="10" xfId="59" applyNumberFormat="1" applyFont="1" applyFill="1" applyBorder="1" applyAlignment="1" applyProtection="1">
      <alignment/>
      <protection locked="0"/>
    </xf>
    <xf numFmtId="174" fontId="18" fillId="0" borderId="10" xfId="59" applyNumberFormat="1" applyFont="1" applyFill="1" applyBorder="1" applyAlignment="1" applyProtection="1">
      <alignment/>
      <protection locked="0"/>
    </xf>
    <xf numFmtId="0" fontId="27" fillId="36" borderId="0" xfId="0" applyFont="1" applyFill="1" applyAlignment="1">
      <alignment/>
    </xf>
    <xf numFmtId="0" fontId="18" fillId="36" borderId="0" xfId="59" applyFont="1" applyFill="1" applyProtection="1">
      <alignment/>
      <protection/>
    </xf>
    <xf numFmtId="0" fontId="47" fillId="33" borderId="10" xfId="0" applyFont="1" applyFill="1" applyBorder="1" applyAlignment="1">
      <alignment wrapText="1"/>
    </xf>
    <xf numFmtId="0" fontId="11" fillId="33" borderId="0" xfId="0" applyNumberFormat="1" applyFont="1" applyFill="1" applyBorder="1" applyAlignment="1" applyProtection="1">
      <alignment horizontal="center" wrapText="1"/>
      <protection/>
    </xf>
    <xf numFmtId="0" fontId="24" fillId="33" borderId="0" xfId="0" applyFont="1" applyFill="1" applyBorder="1" applyAlignment="1">
      <alignment horizontal="center"/>
    </xf>
    <xf numFmtId="0" fontId="11" fillId="36" borderId="0" xfId="59" applyFont="1" applyFill="1" applyBorder="1" applyAlignment="1">
      <alignment horizontal="right" wrapText="1"/>
      <protection/>
    </xf>
    <xf numFmtId="0" fontId="27" fillId="36" borderId="0" xfId="0" applyNumberFormat="1" applyFont="1" applyFill="1" applyBorder="1" applyAlignment="1">
      <alignment/>
    </xf>
    <xf numFmtId="0" fontId="11" fillId="36" borderId="0" xfId="59" applyFont="1" applyFill="1" applyBorder="1" applyAlignment="1" applyProtection="1">
      <alignment/>
      <protection/>
    </xf>
    <xf numFmtId="49" fontId="11" fillId="36" borderId="0" xfId="0" applyNumberFormat="1" applyFont="1" applyFill="1" applyBorder="1" applyAlignment="1" applyProtection="1">
      <alignment horizontal="center" wrapText="1"/>
      <protection/>
    </xf>
    <xf numFmtId="49" fontId="98" fillId="36" borderId="0" xfId="54" applyNumberFormat="1" applyFont="1" applyFill="1" applyBorder="1" applyAlignment="1" applyProtection="1">
      <alignment vertical="top" wrapText="1"/>
      <protection/>
    </xf>
    <xf numFmtId="0" fontId="18" fillId="33" borderId="0" xfId="59" applyFont="1" applyFill="1" applyBorder="1" applyAlignment="1" applyProtection="1">
      <alignment horizontal="center" wrapText="1"/>
      <protection/>
    </xf>
    <xf numFmtId="14" fontId="18" fillId="33" borderId="0" xfId="59" applyNumberFormat="1" applyFont="1" applyFill="1" applyBorder="1" applyAlignment="1" applyProtection="1">
      <alignment horizontal="center" wrapText="1"/>
      <protection/>
    </xf>
    <xf numFmtId="0" fontId="48" fillId="33" borderId="0" xfId="54" applyFont="1" applyFill="1" applyBorder="1" applyAlignment="1">
      <alignment vertical="top"/>
      <protection/>
    </xf>
    <xf numFmtId="0" fontId="18" fillId="36" borderId="0" xfId="59" applyFont="1" applyFill="1" applyBorder="1" applyAlignment="1" applyProtection="1">
      <alignment wrapText="1"/>
      <protection/>
    </xf>
    <xf numFmtId="0" fontId="22" fillId="33" borderId="20" xfId="54" applyFont="1" applyFill="1" applyBorder="1" applyAlignment="1">
      <alignment vertical="top"/>
      <protection/>
    </xf>
    <xf numFmtId="0" fontId="22" fillId="33" borderId="0" xfId="54" applyFont="1" applyFill="1" applyBorder="1" applyAlignment="1">
      <alignment vertical="top"/>
      <protection/>
    </xf>
    <xf numFmtId="0" fontId="22" fillId="33" borderId="0" xfId="59" applyFont="1" applyFill="1" applyBorder="1" applyAlignment="1" applyProtection="1">
      <alignment vertical="top"/>
      <protection/>
    </xf>
    <xf numFmtId="14" fontId="18" fillId="33" borderId="0" xfId="59" applyNumberFormat="1" applyFont="1" applyFill="1" applyBorder="1" applyAlignment="1" applyProtection="1">
      <alignment wrapText="1"/>
      <protection/>
    </xf>
    <xf numFmtId="0" fontId="18" fillId="33" borderId="11" xfId="59" applyFont="1" applyFill="1" applyBorder="1" applyAlignment="1" applyProtection="1">
      <alignment horizontal="center" wrapText="1"/>
      <protection locked="0"/>
    </xf>
    <xf numFmtId="0" fontId="18" fillId="0" borderId="0" xfId="59" applyFont="1" applyBorder="1" applyAlignment="1">
      <alignment horizontal="center"/>
      <protection/>
    </xf>
    <xf numFmtId="0" fontId="11" fillId="36" borderId="0" xfId="59" applyFont="1" applyFill="1" applyBorder="1" applyAlignment="1">
      <alignment wrapText="1"/>
      <protection/>
    </xf>
    <xf numFmtId="0" fontId="18" fillId="33" borderId="10" xfId="59" applyFont="1" applyFill="1" applyBorder="1" applyAlignment="1" applyProtection="1">
      <alignment horizontal="center" vertical="center" wrapText="1"/>
      <protection/>
    </xf>
    <xf numFmtId="49" fontId="50" fillId="33" borderId="0" xfId="54" applyNumberFormat="1" applyFont="1" applyFill="1" applyBorder="1" applyAlignment="1" applyProtection="1">
      <alignment vertical="top" wrapText="1"/>
      <protection/>
    </xf>
    <xf numFmtId="0" fontId="18" fillId="0" borderId="10" xfId="59" applyFont="1" applyFill="1" applyBorder="1" applyAlignment="1">
      <alignment horizontal="left" vertical="center" wrapText="1" indent="2"/>
      <protection/>
    </xf>
    <xf numFmtId="49" fontId="18" fillId="0" borderId="10" xfId="59" applyNumberFormat="1" applyFont="1" applyFill="1" applyBorder="1" applyAlignment="1">
      <alignment horizontal="center" vertical="center"/>
      <protection/>
    </xf>
    <xf numFmtId="0" fontId="18" fillId="0" borderId="10" xfId="59" applyFont="1" applyFill="1" applyBorder="1" applyAlignment="1">
      <alignment horizontal="center" vertical="center"/>
      <protection/>
    </xf>
    <xf numFmtId="188" fontId="18" fillId="0" borderId="10" xfId="54" applyNumberFormat="1" applyFont="1" applyFill="1" applyBorder="1" applyAlignment="1" applyProtection="1">
      <alignment horizontal="center" vertical="center" wrapText="1"/>
      <protection hidden="1"/>
    </xf>
    <xf numFmtId="188" fontId="18" fillId="0" borderId="10" xfId="54" applyNumberFormat="1" applyFont="1" applyFill="1" applyBorder="1" applyAlignment="1" applyProtection="1">
      <alignment horizontal="left" vertical="top" wrapText="1" indent="2"/>
      <protection hidden="1"/>
    </xf>
    <xf numFmtId="188" fontId="18" fillId="0" borderId="10" xfId="54" applyNumberFormat="1" applyFont="1" applyFill="1" applyBorder="1" applyAlignment="1" applyProtection="1">
      <alignment horizontal="left" vertical="top" wrapText="1" indent="4"/>
      <protection hidden="1"/>
    </xf>
    <xf numFmtId="174" fontId="18" fillId="35" borderId="10" xfId="59" applyNumberFormat="1" applyFont="1" applyFill="1" applyBorder="1" applyAlignment="1">
      <alignment horizontal="right"/>
      <protection/>
    </xf>
    <xf numFmtId="0" fontId="18" fillId="33" borderId="10" xfId="0" applyFont="1" applyFill="1" applyBorder="1" applyAlignment="1" applyProtection="1">
      <alignment horizontal="left" vertical="center" wrapText="1" indent="2"/>
      <protection hidden="1"/>
    </xf>
    <xf numFmtId="0" fontId="17" fillId="0" borderId="10" xfId="59" applyFont="1" applyFill="1" applyBorder="1" applyAlignment="1" applyProtection="1">
      <alignment horizontal="center" vertical="center"/>
      <protection/>
    </xf>
    <xf numFmtId="0" fontId="17" fillId="0" borderId="10" xfId="59" applyFont="1" applyFill="1" applyBorder="1" applyAlignment="1">
      <alignment horizontal="center" vertical="center" wrapText="1"/>
      <protection/>
    </xf>
    <xf numFmtId="188" fontId="17" fillId="0" borderId="10" xfId="54" applyNumberFormat="1" applyFont="1" applyFill="1" applyBorder="1" applyAlignment="1" applyProtection="1">
      <alignment horizontal="left" vertical="top" wrapText="1"/>
      <protection hidden="1"/>
    </xf>
    <xf numFmtId="0" fontId="92" fillId="33" borderId="19" xfId="0" applyFont="1" applyFill="1" applyBorder="1" applyAlignment="1" applyProtection="1">
      <alignment horizontal="left" vertical="center" wrapText="1" indent="2"/>
      <protection hidden="1"/>
    </xf>
    <xf numFmtId="0" fontId="92" fillId="0" borderId="10" xfId="0" applyNumberFormat="1" applyFont="1" applyFill="1" applyBorder="1" applyAlignment="1" applyProtection="1">
      <alignment horizontal="left" vertical="center" wrapText="1" indent="3"/>
      <protection hidden="1"/>
    </xf>
    <xf numFmtId="0" fontId="92" fillId="33" borderId="10" xfId="0" applyFont="1" applyFill="1" applyBorder="1" applyAlignment="1" applyProtection="1">
      <alignment horizontal="left" vertical="center" wrapText="1" indent="3"/>
      <protection hidden="1"/>
    </xf>
    <xf numFmtId="0" fontId="27" fillId="0" borderId="0" xfId="0" applyFont="1" applyFill="1" applyAlignment="1">
      <alignment/>
    </xf>
    <xf numFmtId="0" fontId="97" fillId="0" borderId="0" xfId="59" applyFont="1" applyFill="1" applyAlignment="1" applyProtection="1">
      <alignment wrapText="1"/>
      <protection/>
    </xf>
    <xf numFmtId="0" fontId="0" fillId="0" borderId="0" xfId="0" applyFill="1" applyAlignment="1">
      <alignment/>
    </xf>
    <xf numFmtId="0" fontId="18" fillId="0" borderId="10" xfId="0" applyNumberFormat="1" applyFont="1" applyFill="1" applyBorder="1" applyAlignment="1" applyProtection="1">
      <alignment horizontal="left" vertical="center" wrapText="1" indent="2"/>
      <protection hidden="1"/>
    </xf>
    <xf numFmtId="0" fontId="47" fillId="0" borderId="0" xfId="0" applyFont="1" applyFill="1" applyAlignment="1">
      <alignment/>
    </xf>
    <xf numFmtId="174" fontId="95" fillId="35" borderId="10" xfId="59" applyNumberFormat="1" applyFont="1" applyFill="1" applyBorder="1" applyAlignment="1" applyProtection="1">
      <alignment/>
      <protection/>
    </xf>
    <xf numFmtId="0" fontId="5" fillId="0" borderId="0" xfId="61" applyFont="1" applyAlignment="1">
      <alignment horizontal="center" wrapText="1"/>
      <protection/>
    </xf>
    <xf numFmtId="0" fontId="2" fillId="38" borderId="10" xfId="62" applyFill="1" applyBorder="1" applyAlignment="1">
      <alignment horizontal="center" vertical="center" wrapText="1"/>
      <protection/>
    </xf>
    <xf numFmtId="0" fontId="2" fillId="0" borderId="10" xfId="62" applyFont="1" applyBorder="1">
      <alignment/>
      <protection/>
    </xf>
    <xf numFmtId="0" fontId="2" fillId="0" borderId="10" xfId="62" applyBorder="1" applyAlignment="1">
      <alignment wrapText="1"/>
      <protection/>
    </xf>
    <xf numFmtId="0" fontId="2" fillId="0" borderId="10" xfId="62" applyBorder="1">
      <alignment/>
      <protection/>
    </xf>
    <xf numFmtId="0" fontId="5" fillId="0" borderId="0" xfId="61" applyFont="1" applyAlignment="1">
      <alignment horizontal="center"/>
      <protection/>
    </xf>
    <xf numFmtId="0" fontId="9" fillId="0" borderId="0" xfId="61" applyFont="1" applyAlignment="1">
      <alignment horizontal="center"/>
      <protection/>
    </xf>
    <xf numFmtId="3" fontId="9" fillId="0" borderId="0" xfId="61" applyNumberFormat="1" applyFont="1" applyFill="1" applyAlignment="1">
      <alignment/>
      <protection/>
    </xf>
    <xf numFmtId="0" fontId="99" fillId="33" borderId="0" xfId="63" applyFont="1" applyFill="1" applyAlignment="1">
      <alignment horizontal="center" vertical="center" wrapText="1"/>
      <protection/>
    </xf>
    <xf numFmtId="0" fontId="100" fillId="33" borderId="10" xfId="59" applyFont="1" applyFill="1" applyBorder="1" applyAlignment="1">
      <alignment horizontal="center"/>
      <protection/>
    </xf>
    <xf numFmtId="0" fontId="26" fillId="33" borderId="10" xfId="59" applyNumberFormat="1" applyFont="1" applyFill="1" applyBorder="1" applyAlignment="1">
      <alignment horizontal="center"/>
      <protection/>
    </xf>
    <xf numFmtId="0" fontId="101" fillId="33" borderId="0" xfId="59" applyFont="1" applyFill="1" applyAlignment="1">
      <alignment horizontal="center"/>
      <protection/>
    </xf>
    <xf numFmtId="0" fontId="100" fillId="33" borderId="10" xfId="0" applyFont="1" applyFill="1" applyBorder="1" applyAlignment="1">
      <alignment horizontal="center"/>
    </xf>
    <xf numFmtId="175" fontId="18" fillId="0" borderId="10" xfId="59" applyNumberFormat="1" applyFont="1" applyFill="1" applyBorder="1" applyAlignment="1" applyProtection="1">
      <alignment horizontal="center" vertical="center"/>
      <protection locked="0"/>
    </xf>
    <xf numFmtId="0" fontId="27" fillId="33" borderId="10" xfId="0" applyFont="1" applyFill="1" applyBorder="1" applyAlignment="1" applyProtection="1">
      <alignment/>
      <protection locked="0"/>
    </xf>
    <xf numFmtId="0" fontId="27" fillId="0" borderId="10" xfId="0" applyFont="1" applyFill="1" applyBorder="1" applyAlignment="1" applyProtection="1">
      <alignment/>
      <protection locked="0"/>
    </xf>
    <xf numFmtId="0" fontId="18" fillId="33" borderId="10" xfId="59" applyFont="1" applyFill="1" applyBorder="1" applyAlignment="1">
      <alignment horizontal="center" vertical="center" wrapText="1"/>
      <protection/>
    </xf>
    <xf numFmtId="188" fontId="18" fillId="0" borderId="10" xfId="54" applyNumberFormat="1" applyFont="1" applyFill="1" applyBorder="1" applyAlignment="1" applyProtection="1">
      <alignment horizontal="left" vertical="top" wrapText="1" indent="1"/>
      <protection hidden="1"/>
    </xf>
    <xf numFmtId="0" fontId="0" fillId="0" borderId="0" xfId="0" applyAlignment="1">
      <alignment wrapText="1"/>
    </xf>
    <xf numFmtId="0" fontId="42" fillId="33" borderId="0" xfId="63" applyFont="1" applyFill="1" applyAlignment="1">
      <alignment horizontal="center"/>
      <protection/>
    </xf>
    <xf numFmtId="0" fontId="18" fillId="33" borderId="10" xfId="59" applyFont="1" applyFill="1" applyBorder="1" applyAlignment="1" applyProtection="1">
      <alignment horizontal="center" vertical="center" wrapText="1"/>
      <protection/>
    </xf>
    <xf numFmtId="0" fontId="102" fillId="33" borderId="11" xfId="0" applyFont="1" applyFill="1" applyBorder="1" applyAlignment="1" applyProtection="1">
      <alignment horizontal="center" vertical="center" wrapText="1"/>
      <protection/>
    </xf>
    <xf numFmtId="0" fontId="27" fillId="33" borderId="10" xfId="0" applyFont="1" applyFill="1" applyBorder="1" applyAlignment="1" applyProtection="1">
      <alignment wrapText="1"/>
      <protection locked="0"/>
    </xf>
    <xf numFmtId="49" fontId="32" fillId="33" borderId="11" xfId="54" applyNumberFormat="1" applyFont="1" applyFill="1" applyBorder="1" applyAlignment="1" applyProtection="1">
      <alignment horizontal="center" wrapText="1"/>
      <protection locked="0"/>
    </xf>
    <xf numFmtId="174" fontId="18" fillId="33" borderId="10" xfId="59" applyNumberFormat="1" applyFont="1" applyFill="1" applyBorder="1" applyAlignment="1" applyProtection="1">
      <alignment horizontal="center" vertical="center"/>
      <protection locked="0"/>
    </xf>
    <xf numFmtId="0" fontId="101" fillId="33" borderId="0" xfId="59" applyFont="1" applyFill="1" applyAlignment="1">
      <alignment horizontal="left"/>
      <protection/>
    </xf>
    <xf numFmtId="0" fontId="103" fillId="33" borderId="0" xfId="0" applyFont="1" applyFill="1" applyAlignment="1">
      <alignment horizontal="center"/>
    </xf>
    <xf numFmtId="0" fontId="102" fillId="33" borderId="0" xfId="0" applyFont="1" applyFill="1" applyBorder="1" applyAlignment="1" applyProtection="1">
      <alignment vertical="center" wrapText="1"/>
      <protection/>
    </xf>
    <xf numFmtId="174" fontId="17" fillId="35" borderId="10" xfId="59" applyNumberFormat="1" applyFont="1" applyFill="1" applyBorder="1" applyAlignment="1" applyProtection="1">
      <alignment horizontal="right" vertical="center"/>
      <protection/>
    </xf>
    <xf numFmtId="0" fontId="100" fillId="33" borderId="0" xfId="0" applyFont="1" applyFill="1" applyBorder="1" applyAlignment="1">
      <alignment horizontal="center"/>
    </xf>
    <xf numFmtId="14" fontId="104" fillId="33" borderId="0" xfId="63" applyNumberFormat="1" applyFont="1" applyFill="1">
      <alignment/>
      <protection/>
    </xf>
    <xf numFmtId="0" fontId="19" fillId="0" borderId="10" xfId="59" applyFont="1" applyBorder="1" applyAlignment="1">
      <alignment horizontal="left" vertical="center" wrapText="1" indent="3"/>
      <protection/>
    </xf>
    <xf numFmtId="0" fontId="18" fillId="33" borderId="10" xfId="54" applyFont="1" applyFill="1" applyBorder="1" applyAlignment="1">
      <alignment horizontal="center" vertical="center" wrapText="1"/>
      <protection/>
    </xf>
    <xf numFmtId="0" fontId="18" fillId="33" borderId="10" xfId="59" applyFont="1" applyFill="1" applyBorder="1" applyAlignment="1">
      <alignment horizontal="center" vertical="center" wrapText="1"/>
      <protection/>
    </xf>
    <xf numFmtId="0" fontId="18" fillId="33" borderId="10" xfId="59" applyFont="1" applyFill="1" applyBorder="1" applyAlignment="1" applyProtection="1">
      <alignment horizontal="center" vertical="center" wrapText="1"/>
      <protection/>
    </xf>
    <xf numFmtId="0" fontId="102" fillId="33" borderId="11" xfId="0" applyFont="1" applyFill="1" applyBorder="1" applyAlignment="1" applyProtection="1">
      <alignment horizontal="center" vertical="center" wrapText="1"/>
      <protection/>
    </xf>
    <xf numFmtId="0" fontId="47" fillId="33" borderId="10" xfId="0" applyFont="1" applyFill="1" applyBorder="1" applyAlignment="1">
      <alignment horizontal="left" wrapText="1" indent="1"/>
    </xf>
    <xf numFmtId="0" fontId="18" fillId="33" borderId="10" xfId="59" applyFont="1" applyFill="1" applyBorder="1" applyAlignment="1">
      <alignment horizontal="center" vertical="center" wrapText="1"/>
      <protection/>
    </xf>
    <xf numFmtId="174" fontId="17" fillId="0" borderId="10" xfId="59" applyNumberFormat="1" applyFont="1" applyFill="1" applyBorder="1" applyAlignment="1" applyProtection="1">
      <alignment horizontal="center" vertical="center"/>
      <protection/>
    </xf>
    <xf numFmtId="0" fontId="17" fillId="33" borderId="10" xfId="0" applyNumberFormat="1" applyFont="1" applyFill="1" applyBorder="1" applyAlignment="1" applyProtection="1">
      <alignment horizontal="left" vertical="center" wrapText="1"/>
      <protection hidden="1"/>
    </xf>
    <xf numFmtId="4" fontId="17" fillId="35" borderId="10" xfId="59" applyNumberFormat="1" applyFont="1" applyFill="1" applyBorder="1" applyAlignment="1">
      <alignment horizontal="right"/>
      <protection/>
    </xf>
    <xf numFmtId="0" fontId="74" fillId="36" borderId="0" xfId="0" applyFont="1" applyFill="1" applyAlignment="1">
      <alignment/>
    </xf>
    <xf numFmtId="186" fontId="96" fillId="33" borderId="0" xfId="59" applyNumberFormat="1" applyFont="1" applyFill="1">
      <alignment/>
      <protection/>
    </xf>
    <xf numFmtId="175" fontId="18" fillId="0" borderId="10" xfId="59" applyNumberFormat="1" applyFont="1" applyFill="1" applyBorder="1" applyAlignment="1" applyProtection="1">
      <alignment horizontal="right" wrapText="1"/>
      <protection locked="0"/>
    </xf>
    <xf numFmtId="0" fontId="17" fillId="0" borderId="10" xfId="59" applyFont="1" applyFill="1" applyBorder="1" applyAlignment="1" applyProtection="1">
      <alignment horizontal="center" vertical="center" wrapText="1"/>
      <protection locked="0"/>
    </xf>
    <xf numFmtId="0" fontId="18" fillId="0" borderId="10" xfId="59" applyFont="1" applyFill="1" applyBorder="1" applyAlignment="1" applyProtection="1">
      <alignment horizontal="center" vertical="center" wrapText="1"/>
      <protection locked="0"/>
    </xf>
    <xf numFmtId="3" fontId="27" fillId="33" borderId="10" xfId="0" applyNumberFormat="1" applyFont="1" applyFill="1" applyBorder="1" applyAlignment="1" applyProtection="1">
      <alignment horizontal="right" vertical="center"/>
      <protection locked="0"/>
    </xf>
    <xf numFmtId="4" fontId="27" fillId="33" borderId="10" xfId="0" applyNumberFormat="1" applyFont="1" applyFill="1" applyBorder="1" applyAlignment="1" applyProtection="1">
      <alignment horizontal="right" vertical="center"/>
      <protection locked="0"/>
    </xf>
    <xf numFmtId="0" fontId="24" fillId="33" borderId="21" xfId="63" applyFont="1" applyFill="1" applyBorder="1" applyAlignment="1">
      <alignment horizontal="center" vertical="top"/>
      <protection/>
    </xf>
    <xf numFmtId="0" fontId="32" fillId="36" borderId="11" xfId="54" applyFont="1" applyFill="1" applyBorder="1" applyAlignment="1" applyProtection="1">
      <alignment horizontal="right"/>
      <protection locked="0"/>
    </xf>
    <xf numFmtId="0" fontId="11" fillId="33" borderId="0" xfId="63" applyFont="1" applyFill="1" applyAlignment="1">
      <alignment horizontal="justify" wrapText="1"/>
      <protection/>
    </xf>
    <xf numFmtId="0" fontId="29" fillId="33" borderId="22" xfId="63" applyFont="1" applyFill="1" applyBorder="1" applyAlignment="1">
      <alignment horizontal="center" vertical="center" wrapText="1"/>
      <protection/>
    </xf>
    <xf numFmtId="0" fontId="29" fillId="33" borderId="23" xfId="63" applyFont="1" applyFill="1" applyBorder="1" applyAlignment="1">
      <alignment horizontal="center" vertical="center" wrapText="1"/>
      <protection/>
    </xf>
    <xf numFmtId="0" fontId="29" fillId="33" borderId="24" xfId="63" applyFont="1" applyFill="1" applyBorder="1" applyAlignment="1">
      <alignment horizontal="center" vertical="center" wrapText="1"/>
      <protection/>
    </xf>
    <xf numFmtId="0" fontId="11" fillId="39" borderId="22" xfId="63" applyFont="1" applyFill="1" applyBorder="1" applyAlignment="1">
      <alignment horizontal="center" vertical="center" wrapText="1"/>
      <protection/>
    </xf>
    <xf numFmtId="0" fontId="11" fillId="39" borderId="23" xfId="63" applyFont="1" applyFill="1" applyBorder="1" applyAlignment="1">
      <alignment horizontal="center" vertical="center" wrapText="1"/>
      <protection/>
    </xf>
    <xf numFmtId="0" fontId="11" fillId="39" borderId="24" xfId="63" applyFont="1" applyFill="1" applyBorder="1" applyAlignment="1">
      <alignment horizontal="center" vertical="center" wrapText="1"/>
      <protection/>
    </xf>
    <xf numFmtId="0" fontId="28" fillId="33" borderId="15" xfId="63" applyFont="1" applyFill="1" applyBorder="1" applyAlignment="1">
      <alignment horizontal="center" vertical="center" wrapText="1"/>
      <protection/>
    </xf>
    <xf numFmtId="0" fontId="28" fillId="33" borderId="0" xfId="63" applyFont="1" applyFill="1" applyBorder="1" applyAlignment="1">
      <alignment horizontal="center" vertical="center" wrapText="1"/>
      <protection/>
    </xf>
    <xf numFmtId="0" fontId="28" fillId="33" borderId="16" xfId="63" applyFont="1" applyFill="1" applyBorder="1" applyAlignment="1">
      <alignment horizontal="center" vertical="center" wrapText="1"/>
      <protection/>
    </xf>
    <xf numFmtId="0" fontId="42" fillId="33" borderId="0" xfId="63" applyFont="1" applyFill="1" applyAlignment="1">
      <alignment horizontal="center"/>
      <protection/>
    </xf>
    <xf numFmtId="0" fontId="12" fillId="33" borderId="0" xfId="63" applyFont="1" applyFill="1" applyBorder="1" applyAlignment="1">
      <alignment horizontal="justify" vertical="top" wrapText="1"/>
      <protection/>
    </xf>
    <xf numFmtId="0" fontId="12" fillId="33" borderId="0" xfId="63" applyFont="1" applyFill="1" applyBorder="1" applyAlignment="1">
      <alignment horizontal="justify" vertical="center" wrapText="1"/>
      <protection/>
    </xf>
    <xf numFmtId="49" fontId="22" fillId="33" borderId="13" xfId="54" applyNumberFormat="1" applyFont="1" applyFill="1" applyBorder="1" applyAlignment="1" applyProtection="1">
      <alignment horizontal="center" wrapText="1"/>
      <protection/>
    </xf>
    <xf numFmtId="0" fontId="12" fillId="33" borderId="0" xfId="0" applyFont="1" applyFill="1" applyAlignment="1">
      <alignment horizontal="justify" vertical="top" wrapText="1"/>
    </xf>
    <xf numFmtId="0" fontId="12" fillId="33" borderId="0" xfId="63" applyFont="1" applyFill="1" applyAlignment="1">
      <alignment horizontal="justify" vertical="top" wrapText="1"/>
      <protection/>
    </xf>
    <xf numFmtId="0" fontId="12" fillId="33" borderId="0" xfId="63" applyFont="1" applyFill="1" applyAlignment="1">
      <alignment horizontal="justify" wrapText="1"/>
      <protection/>
    </xf>
    <xf numFmtId="0" fontId="12" fillId="33" borderId="0" xfId="0" applyFont="1" applyFill="1" applyBorder="1" applyAlignment="1">
      <alignment horizontal="justify" wrapText="1"/>
    </xf>
    <xf numFmtId="0" fontId="12" fillId="33" borderId="0" xfId="0" applyFont="1" applyFill="1" applyBorder="1" applyAlignment="1">
      <alignment horizontal="justify" vertical="top" wrapText="1"/>
    </xf>
    <xf numFmtId="0" fontId="35" fillId="40" borderId="22" xfId="63" applyFont="1" applyFill="1" applyBorder="1" applyAlignment="1">
      <alignment horizontal="center" vertical="center" wrapText="1"/>
      <protection/>
    </xf>
    <xf numFmtId="0" fontId="35" fillId="40" borderId="23" xfId="63" applyFont="1" applyFill="1" applyBorder="1" applyAlignment="1">
      <alignment horizontal="center" vertical="center" wrapText="1"/>
      <protection/>
    </xf>
    <xf numFmtId="0" fontId="35" fillId="40" borderId="24" xfId="63" applyFont="1" applyFill="1" applyBorder="1" applyAlignment="1">
      <alignment horizontal="center" vertical="center" wrapText="1"/>
      <protection/>
    </xf>
    <xf numFmtId="0" fontId="17" fillId="33" borderId="25" xfId="63" applyFont="1" applyFill="1" applyBorder="1" applyAlignment="1">
      <alignment horizontal="center" vertical="center"/>
      <protection/>
    </xf>
    <xf numFmtId="0" fontId="17" fillId="33" borderId="0" xfId="63" applyFont="1" applyFill="1" applyBorder="1" applyAlignment="1">
      <alignment horizontal="center" vertical="center"/>
      <protection/>
    </xf>
    <xf numFmtId="0" fontId="17" fillId="33" borderId="26" xfId="63" applyFont="1" applyFill="1" applyBorder="1" applyAlignment="1">
      <alignment horizontal="center" vertical="center"/>
      <protection/>
    </xf>
    <xf numFmtId="0" fontId="28" fillId="33" borderId="27" xfId="63" applyFont="1" applyFill="1" applyBorder="1" applyAlignment="1">
      <alignment horizontal="center" wrapText="1"/>
      <protection/>
    </xf>
    <xf numFmtId="0" fontId="28" fillId="33" borderId="21" xfId="63" applyFont="1" applyFill="1" applyBorder="1" applyAlignment="1">
      <alignment horizontal="center" wrapText="1"/>
      <protection/>
    </xf>
    <xf numFmtId="0" fontId="10" fillId="33" borderId="22" xfId="63" applyFont="1" applyFill="1" applyBorder="1" applyAlignment="1">
      <alignment horizontal="center" vertical="center" wrapText="1"/>
      <protection/>
    </xf>
    <xf numFmtId="0" fontId="10" fillId="33" borderId="23" xfId="63" applyFont="1" applyFill="1" applyBorder="1" applyAlignment="1">
      <alignment horizontal="center" vertical="center" wrapText="1"/>
      <protection/>
    </xf>
    <xf numFmtId="0" fontId="10" fillId="33" borderId="24" xfId="63" applyFont="1" applyFill="1" applyBorder="1" applyAlignment="1">
      <alignment horizontal="center" vertical="center" wrapText="1"/>
      <protection/>
    </xf>
    <xf numFmtId="0" fontId="23" fillId="33" borderId="22" xfId="63" applyFont="1" applyFill="1" applyBorder="1" applyAlignment="1" applyProtection="1">
      <alignment horizontal="center" vertical="center" wrapText="1"/>
      <protection/>
    </xf>
    <xf numFmtId="0" fontId="21" fillId="33" borderId="23" xfId="63" applyFont="1" applyFill="1" applyBorder="1" applyAlignment="1" applyProtection="1">
      <alignment horizontal="center" wrapText="1"/>
      <protection/>
    </xf>
    <xf numFmtId="0" fontId="21" fillId="33" borderId="24" xfId="63" applyFont="1" applyFill="1" applyBorder="1" applyAlignment="1" applyProtection="1">
      <alignment horizontal="center" wrapText="1"/>
      <protection/>
    </xf>
    <xf numFmtId="0" fontId="28" fillId="33" borderId="15" xfId="63" applyFont="1" applyFill="1" applyBorder="1" applyAlignment="1">
      <alignment horizontal="center" wrapText="1"/>
      <protection/>
    </xf>
    <xf numFmtId="0" fontId="28" fillId="33" borderId="0" xfId="63" applyFont="1" applyFill="1" applyBorder="1" applyAlignment="1">
      <alignment horizontal="center" wrapText="1"/>
      <protection/>
    </xf>
    <xf numFmtId="0" fontId="29" fillId="33" borderId="13" xfId="0" applyFont="1" applyFill="1" applyBorder="1" applyAlignment="1">
      <alignment horizontal="center" vertical="center" wrapText="1"/>
    </xf>
    <xf numFmtId="0" fontId="23" fillId="33" borderId="22" xfId="63" applyFont="1" applyFill="1" applyBorder="1" applyAlignment="1" applyProtection="1">
      <alignment horizontal="center" vertical="center" wrapText="1"/>
      <protection locked="0"/>
    </xf>
    <xf numFmtId="0" fontId="23" fillId="33" borderId="23" xfId="63" applyFont="1" applyFill="1" applyBorder="1" applyAlignment="1" applyProtection="1">
      <alignment horizontal="center" vertical="center" wrapText="1"/>
      <protection locked="0"/>
    </xf>
    <xf numFmtId="0" fontId="23" fillId="33" borderId="24" xfId="63" applyFont="1" applyFill="1" applyBorder="1" applyAlignment="1" applyProtection="1">
      <alignment horizontal="center" vertical="center" wrapText="1"/>
      <protection locked="0"/>
    </xf>
    <xf numFmtId="0" fontId="32" fillId="0" borderId="11" xfId="54" applyFont="1" applyBorder="1" applyAlignment="1" applyProtection="1">
      <alignment horizontal="left"/>
      <protection locked="0"/>
    </xf>
    <xf numFmtId="0" fontId="18" fillId="33" borderId="10" xfId="54" applyFont="1" applyFill="1" applyBorder="1" applyAlignment="1">
      <alignment horizontal="center" vertical="center" wrapText="1"/>
      <protection/>
    </xf>
    <xf numFmtId="0" fontId="29" fillId="33" borderId="10" xfId="54" applyFont="1" applyFill="1" applyBorder="1" applyAlignment="1">
      <alignment horizontal="center" vertical="center" wrapText="1"/>
      <protection/>
    </xf>
    <xf numFmtId="0" fontId="33" fillId="33" borderId="28" xfId="59" applyFont="1" applyFill="1" applyBorder="1" applyAlignment="1" applyProtection="1">
      <alignment horizontal="center" wrapText="1"/>
      <protection/>
    </xf>
    <xf numFmtId="0" fontId="18" fillId="33" borderId="20" xfId="59" applyFont="1" applyFill="1" applyBorder="1" applyAlignment="1" applyProtection="1">
      <alignment horizontal="center" vertical="top"/>
      <protection/>
    </xf>
    <xf numFmtId="0" fontId="18" fillId="0" borderId="10" xfId="59" applyFont="1" applyFill="1" applyBorder="1" applyAlignment="1">
      <alignment horizontal="center" vertical="center" wrapText="1"/>
      <protection/>
    </xf>
    <xf numFmtId="0" fontId="18" fillId="33" borderId="0" xfId="59" applyFont="1" applyFill="1" applyAlignment="1">
      <alignment horizontal="center"/>
      <protection/>
    </xf>
    <xf numFmtId="0" fontId="29" fillId="0" borderId="10" xfId="54" applyFont="1" applyFill="1" applyBorder="1" applyAlignment="1">
      <alignment horizontal="center" vertical="center" wrapText="1"/>
      <protection/>
    </xf>
    <xf numFmtId="0" fontId="18" fillId="33" borderId="10" xfId="54" applyFont="1" applyFill="1" applyBorder="1" applyAlignment="1">
      <alignment horizontal="left" vertical="center"/>
      <protection/>
    </xf>
    <xf numFmtId="0" fontId="18" fillId="33" borderId="10" xfId="54" applyFont="1" applyFill="1" applyBorder="1" applyAlignment="1">
      <alignment horizontal="left" vertical="center" wrapText="1"/>
      <protection/>
    </xf>
    <xf numFmtId="0" fontId="35" fillId="33" borderId="0" xfId="59" applyFont="1" applyFill="1" applyAlignment="1">
      <alignment horizontal="center" vertical="center" wrapText="1"/>
      <protection/>
    </xf>
    <xf numFmtId="0" fontId="32" fillId="33" borderId="0" xfId="59" applyFont="1" applyFill="1" applyAlignment="1">
      <alignment horizontal="center" vertical="center" wrapText="1"/>
      <protection/>
    </xf>
    <xf numFmtId="0" fontId="32" fillId="33" borderId="11" xfId="59" applyFont="1" applyFill="1" applyBorder="1" applyAlignment="1">
      <alignment horizontal="center" wrapText="1"/>
      <protection/>
    </xf>
    <xf numFmtId="0" fontId="11" fillId="36" borderId="11" xfId="59" applyFont="1" applyFill="1" applyBorder="1" applyAlignment="1">
      <alignment horizontal="center" wrapText="1"/>
      <protection/>
    </xf>
    <xf numFmtId="0" fontId="33" fillId="33" borderId="28" xfId="59" applyNumberFormat="1" applyFont="1" applyFill="1" applyBorder="1" applyAlignment="1" applyProtection="1">
      <alignment horizontal="center" wrapText="1"/>
      <protection/>
    </xf>
    <xf numFmtId="0" fontId="18" fillId="33" borderId="20" xfId="59" applyFont="1" applyFill="1" applyBorder="1" applyAlignment="1" applyProtection="1">
      <alignment horizontal="center" wrapText="1"/>
      <protection/>
    </xf>
    <xf numFmtId="0" fontId="17" fillId="33" borderId="29" xfId="54" applyFont="1" applyFill="1" applyBorder="1" applyAlignment="1">
      <alignment horizontal="center" vertical="center" wrapText="1"/>
      <protection/>
    </xf>
    <xf numFmtId="0" fontId="17" fillId="33" borderId="28" xfId="54" applyFont="1" applyFill="1" applyBorder="1" applyAlignment="1">
      <alignment horizontal="center" vertical="center" wrapText="1"/>
      <protection/>
    </xf>
    <xf numFmtId="0" fontId="17" fillId="33" borderId="30" xfId="54" applyFont="1" applyFill="1" applyBorder="1" applyAlignment="1">
      <alignment horizontal="center" vertical="center" wrapText="1"/>
      <protection/>
    </xf>
    <xf numFmtId="0" fontId="18" fillId="33" borderId="10" xfId="54" applyFont="1" applyFill="1" applyBorder="1" applyAlignment="1">
      <alignment horizontal="center" vertical="top"/>
      <protection/>
    </xf>
    <xf numFmtId="0" fontId="18" fillId="33" borderId="10" xfId="59" applyFont="1" applyFill="1" applyBorder="1" applyAlignment="1">
      <alignment horizontal="center" vertical="center" wrapText="1"/>
      <protection/>
    </xf>
    <xf numFmtId="0" fontId="18" fillId="33" borderId="10" xfId="54" applyFont="1" applyFill="1" applyBorder="1" applyAlignment="1">
      <alignment horizontal="center" vertical="center"/>
      <protection/>
    </xf>
    <xf numFmtId="0" fontId="18" fillId="0" borderId="29" xfId="59" applyFont="1" applyFill="1" applyBorder="1" applyAlignment="1">
      <alignment horizontal="center" vertical="center" wrapText="1"/>
      <protection/>
    </xf>
    <xf numFmtId="0" fontId="18" fillId="0" borderId="30" xfId="59" applyFont="1" applyFill="1" applyBorder="1" applyAlignment="1">
      <alignment horizontal="center" vertical="center" wrapText="1"/>
      <protection/>
    </xf>
    <xf numFmtId="49" fontId="22" fillId="33" borderId="0" xfId="54" applyNumberFormat="1" applyFont="1" applyFill="1" applyBorder="1" applyAlignment="1" applyProtection="1">
      <alignment horizontal="center" vertical="top" wrapText="1"/>
      <protection/>
    </xf>
    <xf numFmtId="49" fontId="22" fillId="33" borderId="20" xfId="54" applyNumberFormat="1" applyFont="1" applyFill="1" applyBorder="1" applyAlignment="1" applyProtection="1">
      <alignment horizontal="center" vertical="top" wrapText="1"/>
      <protection/>
    </xf>
    <xf numFmtId="0" fontId="18" fillId="0" borderId="28" xfId="59" applyFont="1" applyFill="1" applyBorder="1" applyAlignment="1">
      <alignment horizontal="center" vertical="center" wrapText="1"/>
      <protection/>
    </xf>
    <xf numFmtId="0" fontId="18" fillId="0" borderId="19" xfId="59" applyFont="1" applyFill="1" applyBorder="1" applyAlignment="1">
      <alignment horizontal="center" vertical="center" wrapText="1"/>
      <protection/>
    </xf>
    <xf numFmtId="0" fontId="18" fillId="0" borderId="31" xfId="59" applyFont="1" applyFill="1" applyBorder="1" applyAlignment="1">
      <alignment horizontal="center" vertical="center" wrapText="1"/>
      <protection/>
    </xf>
    <xf numFmtId="0" fontId="18" fillId="0" borderId="32" xfId="59" applyFont="1" applyFill="1" applyBorder="1" applyAlignment="1">
      <alignment horizontal="center" vertical="center" wrapText="1"/>
      <protection/>
    </xf>
    <xf numFmtId="0" fontId="11" fillId="33" borderId="0" xfId="0" applyFont="1" applyFill="1" applyBorder="1" applyAlignment="1" applyProtection="1">
      <alignment horizontal="center" vertical="center" wrapText="1"/>
      <protection/>
    </xf>
    <xf numFmtId="0" fontId="18" fillId="33" borderId="10" xfId="59" applyFont="1" applyFill="1" applyBorder="1" applyAlignment="1" applyProtection="1">
      <alignment horizontal="center" vertical="center" wrapText="1"/>
      <protection/>
    </xf>
    <xf numFmtId="0" fontId="11" fillId="33" borderId="11" xfId="59" applyFont="1" applyFill="1" applyBorder="1" applyAlignment="1">
      <alignment horizontal="center" wrapText="1"/>
      <protection/>
    </xf>
    <xf numFmtId="0" fontId="22" fillId="33" borderId="20" xfId="59" applyFont="1" applyFill="1" applyBorder="1" applyAlignment="1" applyProtection="1">
      <alignment horizontal="center" vertical="top" wrapText="1"/>
      <protection/>
    </xf>
    <xf numFmtId="0" fontId="33" fillId="33" borderId="11" xfId="59" applyFont="1" applyFill="1" applyBorder="1" applyAlignment="1" applyProtection="1">
      <alignment horizontal="center" wrapText="1"/>
      <protection/>
    </xf>
    <xf numFmtId="0" fontId="105" fillId="33" borderId="10" xfId="59" applyFont="1" applyFill="1" applyBorder="1" applyAlignment="1" applyProtection="1">
      <alignment horizontal="center" vertical="center"/>
      <protection/>
    </xf>
    <xf numFmtId="0" fontId="18" fillId="0" borderId="10" xfId="59" applyFont="1" applyFill="1" applyBorder="1" applyAlignment="1" applyProtection="1">
      <alignment horizontal="center" vertical="center" wrapText="1"/>
      <protection/>
    </xf>
    <xf numFmtId="0" fontId="18" fillId="0" borderId="33" xfId="59" applyFont="1" applyFill="1" applyBorder="1" applyAlignment="1" applyProtection="1">
      <alignment horizontal="center" vertical="center" wrapText="1"/>
      <protection/>
    </xf>
    <xf numFmtId="0" fontId="18" fillId="0" borderId="34" xfId="59" applyFont="1" applyFill="1" applyBorder="1" applyAlignment="1" applyProtection="1">
      <alignment horizontal="center" vertical="center" wrapText="1"/>
      <protection/>
    </xf>
    <xf numFmtId="0" fontId="18" fillId="0" borderId="35" xfId="59" applyFont="1" applyFill="1" applyBorder="1" applyAlignment="1" applyProtection="1">
      <alignment horizontal="center" vertical="center" wrapText="1"/>
      <protection/>
    </xf>
    <xf numFmtId="0" fontId="18" fillId="0" borderId="36" xfId="59" applyFont="1" applyFill="1" applyBorder="1" applyAlignment="1" applyProtection="1">
      <alignment horizontal="center" vertical="center" wrapText="1"/>
      <protection/>
    </xf>
    <xf numFmtId="0" fontId="24" fillId="0" borderId="29" xfId="59" applyFont="1" applyFill="1" applyBorder="1" applyAlignment="1" applyProtection="1">
      <alignment horizontal="center" vertical="center" wrapText="1"/>
      <protection/>
    </xf>
    <xf numFmtId="0" fontId="24" fillId="0" borderId="30" xfId="59" applyFont="1" applyFill="1" applyBorder="1" applyAlignment="1" applyProtection="1">
      <alignment horizontal="center" vertical="center" wrapText="1"/>
      <protection/>
    </xf>
    <xf numFmtId="0" fontId="18" fillId="33" borderId="19" xfId="59" applyFont="1" applyFill="1" applyBorder="1" applyAlignment="1" applyProtection="1">
      <alignment horizontal="center" vertical="center" wrapText="1"/>
      <protection/>
    </xf>
    <xf numFmtId="0" fontId="18" fillId="33" borderId="31" xfId="59" applyFont="1" applyFill="1" applyBorder="1" applyAlignment="1" applyProtection="1">
      <alignment horizontal="center" vertical="center" wrapText="1"/>
      <protection/>
    </xf>
    <xf numFmtId="0" fontId="18" fillId="33" borderId="32" xfId="59" applyFont="1" applyFill="1" applyBorder="1" applyAlignment="1" applyProtection="1">
      <alignment horizontal="center" vertical="center" wrapText="1"/>
      <protection/>
    </xf>
    <xf numFmtId="0" fontId="18" fillId="33" borderId="33" xfId="59" applyFont="1" applyFill="1" applyBorder="1" applyAlignment="1" applyProtection="1">
      <alignment horizontal="center" vertical="center" wrapText="1"/>
      <protection/>
    </xf>
    <xf numFmtId="0" fontId="18" fillId="33" borderId="20" xfId="59" applyFont="1" applyFill="1" applyBorder="1" applyAlignment="1" applyProtection="1">
      <alignment horizontal="center" vertical="center" wrapText="1"/>
      <protection/>
    </xf>
    <xf numFmtId="0" fontId="18" fillId="33" borderId="34" xfId="59" applyFont="1" applyFill="1" applyBorder="1" applyAlignment="1" applyProtection="1">
      <alignment horizontal="center" vertical="center" wrapText="1"/>
      <protection/>
    </xf>
    <xf numFmtId="0" fontId="18" fillId="33" borderId="37" xfId="59" applyFont="1" applyFill="1" applyBorder="1" applyAlignment="1" applyProtection="1">
      <alignment horizontal="center" vertical="center" wrapText="1"/>
      <protection/>
    </xf>
    <xf numFmtId="0" fontId="18" fillId="33" borderId="0" xfId="59" applyFont="1" applyFill="1" applyBorder="1" applyAlignment="1" applyProtection="1">
      <alignment horizontal="center" vertical="center" wrapText="1"/>
      <protection/>
    </xf>
    <xf numFmtId="0" fontId="18" fillId="33" borderId="38" xfId="59" applyFont="1" applyFill="1" applyBorder="1" applyAlignment="1" applyProtection="1">
      <alignment horizontal="center" vertical="center" wrapText="1"/>
      <protection/>
    </xf>
    <xf numFmtId="0" fontId="18" fillId="33" borderId="35" xfId="59" applyFont="1" applyFill="1" applyBorder="1" applyAlignment="1" applyProtection="1">
      <alignment horizontal="center" vertical="center" wrapText="1"/>
      <protection/>
    </xf>
    <xf numFmtId="0" fontId="18" fillId="33" borderId="11" xfId="59" applyFont="1" applyFill="1" applyBorder="1" applyAlignment="1" applyProtection="1">
      <alignment horizontal="center" vertical="center" wrapText="1"/>
      <protection/>
    </xf>
    <xf numFmtId="0" fontId="18" fillId="33" borderId="36" xfId="59" applyFont="1" applyFill="1" applyBorder="1" applyAlignment="1" applyProtection="1">
      <alignment horizontal="center" vertical="center" wrapText="1"/>
      <protection/>
    </xf>
    <xf numFmtId="0" fontId="24" fillId="0" borderId="10" xfId="59" applyFont="1" applyFill="1" applyBorder="1" applyAlignment="1" applyProtection="1">
      <alignment horizontal="center" vertical="center" wrapText="1"/>
      <protection/>
    </xf>
    <xf numFmtId="0" fontId="92" fillId="33" borderId="19" xfId="0" applyNumberFormat="1" applyFont="1" applyFill="1" applyBorder="1" applyAlignment="1" applyProtection="1">
      <alignment horizontal="left" vertical="center" wrapText="1" indent="2"/>
      <protection hidden="1"/>
    </xf>
    <xf numFmtId="0" fontId="92" fillId="33" borderId="32" xfId="0" applyNumberFormat="1" applyFont="1" applyFill="1" applyBorder="1" applyAlignment="1" applyProtection="1">
      <alignment horizontal="left" vertical="center" wrapText="1" indent="2"/>
      <protection hidden="1"/>
    </xf>
    <xf numFmtId="0" fontId="18" fillId="0" borderId="19" xfId="59" applyFont="1" applyFill="1" applyBorder="1" applyAlignment="1" applyProtection="1">
      <alignment horizontal="left" vertical="center" wrapText="1" indent="2"/>
      <protection/>
    </xf>
    <xf numFmtId="0" fontId="18" fillId="0" borderId="32" xfId="59" applyFont="1" applyFill="1" applyBorder="1" applyAlignment="1" applyProtection="1">
      <alignment horizontal="left" vertical="center" wrapText="1" indent="2"/>
      <protection/>
    </xf>
    <xf numFmtId="0" fontId="92" fillId="33" borderId="19" xfId="0" applyNumberFormat="1" applyFont="1" applyFill="1" applyBorder="1" applyAlignment="1" applyProtection="1">
      <alignment horizontal="left" vertical="center" wrapText="1" indent="3"/>
      <protection hidden="1"/>
    </xf>
    <xf numFmtId="0" fontId="92" fillId="33" borderId="32" xfId="0" applyNumberFormat="1" applyFont="1" applyFill="1" applyBorder="1" applyAlignment="1" applyProtection="1">
      <alignment horizontal="left" vertical="center" wrapText="1" indent="3"/>
      <protection hidden="1"/>
    </xf>
    <xf numFmtId="0" fontId="18" fillId="0" borderId="31" xfId="0" applyFont="1" applyFill="1" applyBorder="1" applyAlignment="1" applyProtection="1">
      <alignment horizontal="left" vertical="center" wrapText="1" indent="2"/>
      <protection hidden="1"/>
    </xf>
    <xf numFmtId="0" fontId="18" fillId="0" borderId="32" xfId="0" applyFont="1" applyFill="1" applyBorder="1" applyAlignment="1" applyProtection="1">
      <alignment horizontal="left" vertical="center" wrapText="1" indent="2"/>
      <protection hidden="1"/>
    </xf>
    <xf numFmtId="0" fontId="18" fillId="0" borderId="19" xfId="0" applyFont="1" applyFill="1" applyBorder="1" applyAlignment="1" applyProtection="1">
      <alignment horizontal="left" vertical="center" wrapText="1" indent="2"/>
      <protection hidden="1"/>
    </xf>
    <xf numFmtId="0" fontId="18" fillId="33" borderId="20" xfId="59" applyFont="1" applyFill="1" applyBorder="1" applyAlignment="1" applyProtection="1">
      <alignment horizontal="left" vertical="center" wrapText="1"/>
      <protection/>
    </xf>
    <xf numFmtId="0" fontId="18" fillId="33" borderId="29" xfId="59" applyFont="1" applyFill="1" applyBorder="1" applyAlignment="1" applyProtection="1">
      <alignment horizontal="center" vertical="center" wrapText="1"/>
      <protection/>
    </xf>
    <xf numFmtId="0" fontId="18" fillId="33" borderId="28" xfId="59" applyFont="1" applyFill="1" applyBorder="1" applyAlignment="1" applyProtection="1">
      <alignment horizontal="center" vertical="center" wrapText="1"/>
      <protection/>
    </xf>
    <xf numFmtId="0" fontId="18" fillId="33" borderId="30" xfId="59" applyFont="1" applyFill="1" applyBorder="1" applyAlignment="1" applyProtection="1">
      <alignment horizontal="center" vertical="center" wrapText="1"/>
      <protection/>
    </xf>
    <xf numFmtId="0" fontId="18" fillId="33" borderId="19" xfId="0" applyNumberFormat="1" applyFont="1" applyFill="1" applyBorder="1" applyAlignment="1" applyProtection="1">
      <alignment horizontal="left" vertical="center" wrapText="1" indent="2"/>
      <protection hidden="1"/>
    </xf>
    <xf numFmtId="0" fontId="18" fillId="33" borderId="32" xfId="0" applyNumberFormat="1" applyFont="1" applyFill="1" applyBorder="1" applyAlignment="1" applyProtection="1">
      <alignment horizontal="left" vertical="center" wrapText="1" indent="2"/>
      <protection hidden="1"/>
    </xf>
    <xf numFmtId="0" fontId="18" fillId="33" borderId="19" xfId="0" applyFont="1" applyFill="1" applyBorder="1" applyAlignment="1" applyProtection="1">
      <alignment horizontal="left" vertical="center" wrapText="1" indent="2"/>
      <protection hidden="1"/>
    </xf>
    <xf numFmtId="0" fontId="18" fillId="33" borderId="32" xfId="0" applyFont="1" applyFill="1" applyBorder="1" applyAlignment="1" applyProtection="1">
      <alignment horizontal="left" vertical="center" wrapText="1" indent="2"/>
      <protection hidden="1"/>
    </xf>
    <xf numFmtId="0" fontId="18" fillId="0" borderId="29" xfId="59" applyFont="1" applyFill="1" applyBorder="1" applyAlignment="1" applyProtection="1">
      <alignment horizontal="center" vertical="center"/>
      <protection/>
    </xf>
    <xf numFmtId="0" fontId="18" fillId="0" borderId="28" xfId="59" applyFont="1" applyFill="1" applyBorder="1" applyAlignment="1" applyProtection="1">
      <alignment horizontal="center" vertical="center"/>
      <protection/>
    </xf>
    <xf numFmtId="0" fontId="18" fillId="0" borderId="30" xfId="59" applyFont="1" applyFill="1" applyBorder="1" applyAlignment="1" applyProtection="1">
      <alignment horizontal="center" vertical="center"/>
      <protection/>
    </xf>
    <xf numFmtId="0" fontId="18" fillId="0" borderId="29" xfId="59" applyFont="1" applyFill="1" applyBorder="1" applyAlignment="1" applyProtection="1">
      <alignment horizontal="center"/>
      <protection/>
    </xf>
    <xf numFmtId="0" fontId="18" fillId="0" borderId="28" xfId="59" applyFont="1" applyFill="1" applyBorder="1" applyAlignment="1" applyProtection="1">
      <alignment horizontal="center"/>
      <protection/>
    </xf>
    <xf numFmtId="0" fontId="18" fillId="0" borderId="30" xfId="59" applyFont="1" applyFill="1" applyBorder="1" applyAlignment="1" applyProtection="1">
      <alignment horizontal="center"/>
      <protection/>
    </xf>
    <xf numFmtId="0" fontId="105" fillId="33" borderId="11" xfId="59" applyFont="1" applyFill="1" applyBorder="1" applyAlignment="1" applyProtection="1">
      <alignment horizontal="center" vertical="center"/>
      <protection/>
    </xf>
    <xf numFmtId="0" fontId="11" fillId="33" borderId="11" xfId="59" applyFont="1" applyFill="1" applyBorder="1" applyAlignment="1" applyProtection="1">
      <alignment horizontal="center"/>
      <protection/>
    </xf>
    <xf numFmtId="0" fontId="33" fillId="33" borderId="11" xfId="0" applyFont="1" applyFill="1" applyBorder="1" applyAlignment="1">
      <alignment horizontal="center"/>
    </xf>
    <xf numFmtId="0" fontId="31" fillId="33" borderId="0" xfId="0" applyFont="1" applyFill="1" applyBorder="1" applyAlignment="1">
      <alignment horizontal="center" vertical="top" wrapText="1"/>
    </xf>
    <xf numFmtId="0" fontId="102"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top" wrapText="1"/>
      <protection/>
    </xf>
    <xf numFmtId="0" fontId="18" fillId="33" borderId="11" xfId="59" applyFont="1" applyFill="1" applyBorder="1" applyAlignment="1" applyProtection="1">
      <alignment horizontal="center" wrapText="1"/>
      <protection locked="0"/>
    </xf>
    <xf numFmtId="174" fontId="18" fillId="33" borderId="29" xfId="59" applyNumberFormat="1" applyFont="1" applyFill="1" applyBorder="1" applyAlignment="1" applyProtection="1">
      <alignment horizontal="right" vertical="center" wrapText="1"/>
      <protection locked="0"/>
    </xf>
    <xf numFmtId="174" fontId="18" fillId="33" borderId="30" xfId="59" applyNumberFormat="1" applyFont="1" applyFill="1" applyBorder="1" applyAlignment="1" applyProtection="1">
      <alignment horizontal="right" vertical="center" wrapText="1"/>
      <protection locked="0"/>
    </xf>
    <xf numFmtId="0" fontId="17" fillId="33" borderId="29" xfId="59" applyFont="1" applyFill="1" applyBorder="1" applyAlignment="1">
      <alignment horizontal="center" vertical="center" wrapText="1"/>
      <protection/>
    </xf>
    <xf numFmtId="0" fontId="17" fillId="33" borderId="30" xfId="59" applyFont="1" applyFill="1" applyBorder="1" applyAlignment="1">
      <alignment horizontal="center" vertical="center" wrapText="1"/>
      <protection/>
    </xf>
    <xf numFmtId="186" fontId="17" fillId="35" borderId="29" xfId="54" applyNumberFormat="1" applyFont="1" applyFill="1" applyBorder="1" applyAlignment="1">
      <alignment horizontal="center" vertical="center"/>
      <protection/>
    </xf>
    <xf numFmtId="186" fontId="17" fillId="35" borderId="30" xfId="54" applyNumberFormat="1" applyFont="1" applyFill="1" applyBorder="1" applyAlignment="1">
      <alignment horizontal="center" vertical="center"/>
      <protection/>
    </xf>
    <xf numFmtId="0" fontId="18" fillId="33" borderId="29" xfId="59" applyFont="1" applyFill="1" applyBorder="1" applyAlignment="1">
      <alignment horizontal="left" vertical="center" wrapText="1"/>
      <protection/>
    </xf>
    <xf numFmtId="0" fontId="18" fillId="33" borderId="30" xfId="59" applyFont="1" applyFill="1" applyBorder="1" applyAlignment="1">
      <alignment horizontal="left" vertical="center" wrapText="1"/>
      <protection/>
    </xf>
    <xf numFmtId="0" fontId="17" fillId="33" borderId="29" xfId="59" applyFont="1" applyFill="1" applyBorder="1" applyAlignment="1">
      <alignment horizontal="left" vertical="center" wrapText="1"/>
      <protection/>
    </xf>
    <xf numFmtId="0" fontId="17" fillId="33" borderId="30" xfId="59" applyFont="1" applyFill="1" applyBorder="1" applyAlignment="1">
      <alignment horizontal="left" vertical="center" wrapText="1"/>
      <protection/>
    </xf>
    <xf numFmtId="14" fontId="18" fillId="33" borderId="11" xfId="59" applyNumberFormat="1" applyFont="1" applyFill="1" applyBorder="1" applyAlignment="1" applyProtection="1">
      <alignment horizontal="center" wrapText="1"/>
      <protection/>
    </xf>
    <xf numFmtId="0" fontId="22" fillId="33" borderId="20" xfId="59" applyFont="1" applyFill="1" applyBorder="1" applyAlignment="1" applyProtection="1">
      <alignment horizontal="center" vertical="top"/>
      <protection/>
    </xf>
    <xf numFmtId="0" fontId="19" fillId="33" borderId="29" xfId="0" applyFont="1" applyFill="1" applyBorder="1" applyAlignment="1">
      <alignment horizontal="center" vertical="center"/>
    </xf>
    <xf numFmtId="0" fontId="19" fillId="33" borderId="30" xfId="0" applyFont="1" applyFill="1" applyBorder="1" applyAlignment="1">
      <alignment horizontal="center" vertical="center"/>
    </xf>
    <xf numFmtId="0" fontId="18" fillId="33" borderId="29" xfId="0" applyNumberFormat="1" applyFont="1" applyFill="1" applyBorder="1" applyAlignment="1" applyProtection="1">
      <alignment horizontal="left" vertical="center" wrapText="1"/>
      <protection hidden="1"/>
    </xf>
    <xf numFmtId="0" fontId="18" fillId="33" borderId="30" xfId="0" applyNumberFormat="1" applyFont="1" applyFill="1" applyBorder="1" applyAlignment="1" applyProtection="1">
      <alignment horizontal="left" vertical="center" wrapText="1"/>
      <protection hidden="1"/>
    </xf>
    <xf numFmtId="0" fontId="18" fillId="33" borderId="29" xfId="59" applyFont="1" applyFill="1" applyBorder="1" applyAlignment="1">
      <alignment horizontal="center" vertical="center" wrapText="1"/>
      <protection/>
    </xf>
    <xf numFmtId="0" fontId="18" fillId="33" borderId="30" xfId="59" applyFont="1" applyFill="1" applyBorder="1" applyAlignment="1">
      <alignment horizontal="center" vertical="center" wrapText="1"/>
      <protection/>
    </xf>
    <xf numFmtId="0" fontId="22" fillId="33" borderId="0" xfId="0" applyFont="1" applyFill="1" applyBorder="1" applyAlignment="1" applyProtection="1">
      <alignment horizontal="center" vertical="center" wrapText="1"/>
      <protection/>
    </xf>
    <xf numFmtId="0" fontId="102" fillId="33" borderId="11" xfId="0" applyFont="1" applyFill="1" applyBorder="1" applyAlignment="1" applyProtection="1">
      <alignment horizontal="center" vertical="center" wrapText="1"/>
      <protection/>
    </xf>
    <xf numFmtId="0" fontId="11" fillId="36" borderId="11" xfId="59" applyFont="1" applyFill="1" applyBorder="1" applyAlignment="1" applyProtection="1">
      <alignment horizontal="center"/>
      <protection/>
    </xf>
    <xf numFmtId="49" fontId="22" fillId="36" borderId="20" xfId="54" applyNumberFormat="1" applyFont="1" applyFill="1" applyBorder="1" applyAlignment="1" applyProtection="1">
      <alignment horizontal="center" vertical="top" wrapText="1"/>
      <protection/>
    </xf>
    <xf numFmtId="0" fontId="5" fillId="0" borderId="0" xfId="61" applyFont="1" applyAlignment="1">
      <alignment horizontal="center" wrapText="1"/>
      <protection/>
    </xf>
    <xf numFmtId="0" fontId="2" fillId="38" borderId="10" xfId="62" applyFill="1" applyBorder="1" applyAlignment="1">
      <alignment horizontal="center" vertical="center" wrapText="1"/>
      <protection/>
    </xf>
    <xf numFmtId="3" fontId="17" fillId="35" borderId="10" xfId="59" applyNumberFormat="1" applyFont="1" applyFill="1" applyBorder="1" applyAlignment="1" applyProtection="1">
      <alignment horizontal="right" vertical="center"/>
      <protection/>
    </xf>
    <xf numFmtId="4" fontId="17" fillId="0" borderId="10" xfId="59" applyNumberFormat="1" applyFont="1" applyFill="1" applyBorder="1" applyAlignment="1" applyProtection="1">
      <alignment horizontal="center" vertical="center"/>
      <protection/>
    </xf>
    <xf numFmtId="4" fontId="17" fillId="35" borderId="10" xfId="59" applyNumberFormat="1" applyFont="1" applyFill="1" applyBorder="1" applyAlignment="1" applyProtection="1">
      <alignment horizontal="right" vertical="center"/>
      <protection/>
    </xf>
    <xf numFmtId="4" fontId="17" fillId="35" borderId="10" xfId="59" applyNumberFormat="1" applyFont="1" applyFill="1" applyBorder="1" applyAlignment="1">
      <alignment horizontal="right" vertical="center" wrapText="1"/>
      <protection/>
    </xf>
    <xf numFmtId="3" fontId="17" fillId="35" borderId="10" xfId="59" applyNumberFormat="1" applyFont="1" applyFill="1" applyBorder="1" applyAlignment="1">
      <alignment horizontal="righ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3" xfId="56"/>
    <cellStyle name="Обычный 2 4" xfId="57"/>
    <cellStyle name="Обычный 2_5-LX" xfId="58"/>
    <cellStyle name="Обычный 3" xfId="59"/>
    <cellStyle name="Обычный 3 2" xfId="60"/>
    <cellStyle name="Обычный_1-Subvencii_old" xfId="61"/>
    <cellStyle name="Обычный_5-LX" xfId="62"/>
    <cellStyle name="Обычный_Агинский БАО_1-Subvencii_0407"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Тысячи [0]_sl100" xfId="71"/>
    <cellStyle name="Тысячи_sl100" xfId="72"/>
    <cellStyle name="Comma" xfId="73"/>
    <cellStyle name="Comma [0]" xfId="74"/>
    <cellStyle name="Хороший" xfId="75"/>
  </cellStyles>
  <dxfs count="37">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9525</xdr:colOff>
      <xdr:row>8</xdr:row>
      <xdr:rowOff>266700</xdr:rowOff>
    </xdr:from>
    <xdr:to>
      <xdr:col>12</xdr:col>
      <xdr:colOff>9525</xdr:colOff>
      <xdr:row>8</xdr:row>
      <xdr:rowOff>685800</xdr:rowOff>
    </xdr:to>
    <xdr:pic>
      <xdr:nvPicPr>
        <xdr:cNvPr id="1" name="CommandButton1"/>
        <xdr:cNvPicPr preferRelativeResize="1">
          <a:picLocks noChangeAspect="1"/>
        </xdr:cNvPicPr>
      </xdr:nvPicPr>
      <xdr:blipFill>
        <a:blip r:embed="rId1"/>
        <a:stretch>
          <a:fillRect/>
        </a:stretch>
      </xdr:blipFill>
      <xdr:spPr>
        <a:xfrm>
          <a:off x="5562600" y="2886075"/>
          <a:ext cx="140017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oslesinforg.ru/"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A1:AF59"/>
  <sheetViews>
    <sheetView showZeros="0" zoomScaleSheetLayoutView="75" zoomScalePageLayoutView="0" workbookViewId="0" topLeftCell="A1">
      <selection activeCell="C6" sqref="C6:I6"/>
    </sheetView>
  </sheetViews>
  <sheetFormatPr defaultColWidth="8.00390625" defaultRowHeight="15"/>
  <cols>
    <col min="1" max="1" width="1.28515625" style="20" customWidth="1"/>
    <col min="2" max="5" width="8.00390625" style="20" customWidth="1"/>
    <col min="6" max="6" width="10.00390625" style="20" customWidth="1"/>
    <col min="7" max="11" width="8.00390625" style="20" customWidth="1"/>
    <col min="12" max="12" width="21.00390625" style="20" customWidth="1"/>
    <col min="13" max="13" width="34.28125" style="20" customWidth="1"/>
    <col min="14" max="16384" width="8.00390625" style="20" customWidth="1"/>
  </cols>
  <sheetData>
    <row r="1" spans="1:32" ht="13.5" thickBot="1">
      <c r="A1" s="66"/>
      <c r="B1" s="47" t="s">
        <v>63</v>
      </c>
      <c r="C1" s="48" t="s">
        <v>499</v>
      </c>
      <c r="D1" s="49" t="s">
        <v>1</v>
      </c>
      <c r="E1" s="50">
        <f>IF(OR(G14="",I14=""),0,"00"&amp;IF(G14="март","03",IF(G14="июнь","06",IF(G14="сентябрь","09","12")))&amp;RIGHT(I14,2))</f>
        <v>0</v>
      </c>
      <c r="F1" s="51" t="s">
        <v>463</v>
      </c>
      <c r="G1" s="52"/>
      <c r="H1" s="53"/>
      <c r="I1" s="53"/>
      <c r="J1" s="53"/>
      <c r="K1" s="53"/>
      <c r="L1" s="291">
        <v>45405</v>
      </c>
      <c r="M1" s="54"/>
      <c r="N1" s="53"/>
      <c r="O1" s="53"/>
      <c r="P1" s="53"/>
      <c r="Q1" s="53"/>
      <c r="R1" s="53"/>
      <c r="S1" s="53"/>
      <c r="T1" s="53"/>
      <c r="U1" s="53"/>
      <c r="V1" s="53"/>
      <c r="W1" s="53"/>
      <c r="X1" s="53"/>
      <c r="Y1" s="53"/>
      <c r="Z1" s="53"/>
      <c r="AA1" s="53"/>
      <c r="AB1" s="53"/>
      <c r="AC1" s="53"/>
      <c r="AD1" s="53"/>
      <c r="AE1" s="53"/>
      <c r="AF1" s="53"/>
    </row>
    <row r="2" spans="1:32" ht="83.25" customHeight="1" thickBot="1">
      <c r="A2" s="66"/>
      <c r="B2" s="330" t="s">
        <v>363</v>
      </c>
      <c r="C2" s="331"/>
      <c r="D2" s="331"/>
      <c r="E2" s="331"/>
      <c r="F2" s="331"/>
      <c r="G2" s="331"/>
      <c r="H2" s="331"/>
      <c r="I2" s="331"/>
      <c r="J2" s="331"/>
      <c r="K2" s="331"/>
      <c r="L2" s="332"/>
      <c r="M2" s="55"/>
      <c r="N2" s="53"/>
      <c r="O2" s="53"/>
      <c r="P2" s="53"/>
      <c r="Q2" s="53"/>
      <c r="R2" s="53"/>
      <c r="S2" s="53"/>
      <c r="T2" s="53"/>
      <c r="U2" s="53"/>
      <c r="V2" s="53"/>
      <c r="W2" s="53"/>
      <c r="X2" s="53"/>
      <c r="Y2" s="53"/>
      <c r="Z2" s="53"/>
      <c r="AA2" s="53"/>
      <c r="AB2" s="53"/>
      <c r="AC2" s="53"/>
      <c r="AD2" s="53"/>
      <c r="AE2" s="53"/>
      <c r="AF2" s="53"/>
    </row>
    <row r="3" spans="1:32" ht="19.5" customHeight="1" thickBot="1">
      <c r="A3" s="66"/>
      <c r="B3" s="53"/>
      <c r="C3" s="333" t="s">
        <v>64</v>
      </c>
      <c r="D3" s="334"/>
      <c r="E3" s="334"/>
      <c r="F3" s="334"/>
      <c r="G3" s="334"/>
      <c r="H3" s="334"/>
      <c r="I3" s="334"/>
      <c r="J3" s="334"/>
      <c r="K3" s="335"/>
      <c r="L3" s="53"/>
      <c r="M3" s="53"/>
      <c r="N3" s="53"/>
      <c r="O3" s="53"/>
      <c r="P3" s="53"/>
      <c r="Q3" s="53"/>
      <c r="R3" s="53"/>
      <c r="S3" s="53"/>
      <c r="T3" s="53"/>
      <c r="U3" s="53"/>
      <c r="V3" s="53"/>
      <c r="W3" s="53"/>
      <c r="X3" s="53"/>
      <c r="Y3" s="53"/>
      <c r="Z3" s="53"/>
      <c r="AA3" s="53"/>
      <c r="AB3" s="53"/>
      <c r="AC3" s="53"/>
      <c r="AD3" s="53"/>
      <c r="AE3" s="53"/>
      <c r="AF3" s="53"/>
    </row>
    <row r="4" spans="1:32" ht="18" customHeight="1">
      <c r="A4" s="66"/>
      <c r="B4" s="336" t="s">
        <v>65</v>
      </c>
      <c r="C4" s="337"/>
      <c r="D4" s="337"/>
      <c r="E4" s="337"/>
      <c r="F4" s="337"/>
      <c r="G4" s="337"/>
      <c r="H4" s="337"/>
      <c r="I4" s="337"/>
      <c r="J4" s="337"/>
      <c r="K4" s="337"/>
      <c r="L4" s="194"/>
      <c r="M4" s="53"/>
      <c r="N4" s="56"/>
      <c r="O4" s="57"/>
      <c r="P4" s="53"/>
      <c r="Q4" s="53"/>
      <c r="R4" s="53"/>
      <c r="S4" s="53"/>
      <c r="T4" s="53"/>
      <c r="U4" s="53"/>
      <c r="V4" s="53"/>
      <c r="W4" s="53"/>
      <c r="X4" s="53"/>
      <c r="Y4" s="53"/>
      <c r="Z4" s="53"/>
      <c r="AA4" s="53"/>
      <c r="AB4" s="53"/>
      <c r="AC4" s="53"/>
      <c r="AD4" s="53"/>
      <c r="AE4" s="53"/>
      <c r="AF4" s="53"/>
    </row>
    <row r="5" spans="1:32" ht="12" customHeight="1" thickBot="1">
      <c r="A5" s="66"/>
      <c r="B5" s="195"/>
      <c r="C5" s="58"/>
      <c r="D5" s="58"/>
      <c r="E5" s="58"/>
      <c r="F5" s="58"/>
      <c r="G5" s="58"/>
      <c r="H5" s="58"/>
      <c r="I5" s="58"/>
      <c r="J5" s="58"/>
      <c r="K5" s="58"/>
      <c r="L5" s="196"/>
      <c r="M5" s="53"/>
      <c r="N5" s="56"/>
      <c r="O5" s="57"/>
      <c r="P5" s="53"/>
      <c r="Q5" s="53"/>
      <c r="R5" s="53"/>
      <c r="S5" s="53"/>
      <c r="T5" s="53"/>
      <c r="U5" s="53"/>
      <c r="V5" s="53"/>
      <c r="W5" s="53"/>
      <c r="X5" s="53"/>
      <c r="Y5" s="53"/>
      <c r="Z5" s="53"/>
      <c r="AA5" s="53"/>
      <c r="AB5" s="53"/>
      <c r="AC5" s="53"/>
      <c r="AD5" s="53"/>
      <c r="AE5" s="53"/>
      <c r="AF5" s="53"/>
    </row>
    <row r="6" spans="1:32" ht="33" customHeight="1" thickBot="1">
      <c r="A6" s="66"/>
      <c r="B6" s="195"/>
      <c r="C6" s="341"/>
      <c r="D6" s="342"/>
      <c r="E6" s="342"/>
      <c r="F6" s="342"/>
      <c r="G6" s="342"/>
      <c r="H6" s="342"/>
      <c r="I6" s="343"/>
      <c r="J6" s="58"/>
      <c r="K6" s="59"/>
      <c r="L6" s="196"/>
      <c r="M6" s="53"/>
      <c r="N6" s="56"/>
      <c r="O6" s="57"/>
      <c r="P6" s="53"/>
      <c r="Q6" s="53"/>
      <c r="R6" s="53"/>
      <c r="S6" s="53"/>
      <c r="T6" s="53"/>
      <c r="U6" s="53"/>
      <c r="V6" s="53"/>
      <c r="W6" s="53"/>
      <c r="X6" s="53"/>
      <c r="Y6" s="53"/>
      <c r="Z6" s="53"/>
      <c r="AA6" s="53"/>
      <c r="AB6" s="53"/>
      <c r="AC6" s="53"/>
      <c r="AD6" s="53"/>
      <c r="AE6" s="53"/>
      <c r="AF6" s="53"/>
    </row>
    <row r="7" spans="1:32" ht="12.75">
      <c r="A7" s="66"/>
      <c r="B7" s="195"/>
      <c r="C7" s="309" t="s">
        <v>66</v>
      </c>
      <c r="D7" s="309"/>
      <c r="E7" s="309"/>
      <c r="F7" s="309"/>
      <c r="G7" s="309"/>
      <c r="H7" s="309"/>
      <c r="I7" s="309"/>
      <c r="J7" s="60"/>
      <c r="K7" s="60"/>
      <c r="L7" s="196"/>
      <c r="M7" s="53"/>
      <c r="N7" s="56"/>
      <c r="O7" s="57"/>
      <c r="P7" s="53"/>
      <c r="Q7" s="53"/>
      <c r="R7" s="53"/>
      <c r="S7" s="53"/>
      <c r="T7" s="53"/>
      <c r="U7" s="53"/>
      <c r="V7" s="53"/>
      <c r="W7" s="53"/>
      <c r="X7" s="53"/>
      <c r="Y7" s="53"/>
      <c r="Z7" s="53"/>
      <c r="AA7" s="53"/>
      <c r="AB7" s="53"/>
      <c r="AC7" s="53"/>
      <c r="AD7" s="53"/>
      <c r="AE7" s="53"/>
      <c r="AF7" s="53"/>
    </row>
    <row r="8" spans="1:32" ht="14.25" customHeight="1">
      <c r="A8" s="66"/>
      <c r="B8" s="344" t="s">
        <v>364</v>
      </c>
      <c r="C8" s="345"/>
      <c r="D8" s="345"/>
      <c r="E8" s="345"/>
      <c r="F8" s="345"/>
      <c r="G8" s="345"/>
      <c r="H8" s="345"/>
      <c r="I8" s="345"/>
      <c r="J8" s="345"/>
      <c r="K8" s="345"/>
      <c r="L8" s="196"/>
      <c r="M8" s="53"/>
      <c r="N8" s="53"/>
      <c r="O8" s="53"/>
      <c r="P8" s="53"/>
      <c r="Q8" s="53"/>
      <c r="R8" s="53"/>
      <c r="S8" s="53"/>
      <c r="T8" s="53"/>
      <c r="U8" s="53"/>
      <c r="V8" s="53"/>
      <c r="W8" s="53"/>
      <c r="X8" s="53"/>
      <c r="Y8" s="53"/>
      <c r="Z8" s="53"/>
      <c r="AA8" s="53"/>
      <c r="AB8" s="53"/>
      <c r="AC8" s="53"/>
      <c r="AD8" s="53"/>
      <c r="AE8" s="53"/>
      <c r="AF8" s="53"/>
    </row>
    <row r="9" spans="1:32" ht="114" customHeight="1" thickBot="1">
      <c r="A9" s="66"/>
      <c r="B9" s="195"/>
      <c r="C9" s="346" t="s">
        <v>87</v>
      </c>
      <c r="D9" s="346"/>
      <c r="E9" s="346"/>
      <c r="F9" s="346"/>
      <c r="G9" s="346"/>
      <c r="H9" s="346"/>
      <c r="I9" s="346"/>
      <c r="J9" s="58"/>
      <c r="K9" s="58"/>
      <c r="L9" s="196"/>
      <c r="M9" s="269" t="s">
        <v>488</v>
      </c>
      <c r="N9" s="53"/>
      <c r="O9" s="53"/>
      <c r="P9" s="53"/>
      <c r="Q9" s="53"/>
      <c r="R9" s="53"/>
      <c r="S9" s="53"/>
      <c r="T9" s="53"/>
      <c r="U9" s="53"/>
      <c r="V9" s="53"/>
      <c r="W9" s="53"/>
      <c r="X9" s="53"/>
      <c r="Y9" s="53"/>
      <c r="Z9" s="53"/>
      <c r="AA9" s="53"/>
      <c r="AB9" s="53"/>
      <c r="AC9" s="53"/>
      <c r="AD9" s="53"/>
      <c r="AE9" s="53"/>
      <c r="AF9" s="53"/>
    </row>
    <row r="10" spans="1:32" ht="15" thickBot="1">
      <c r="A10" s="66"/>
      <c r="B10" s="195"/>
      <c r="C10" s="347"/>
      <c r="D10" s="348"/>
      <c r="E10" s="348"/>
      <c r="F10" s="348"/>
      <c r="G10" s="348"/>
      <c r="H10" s="348"/>
      <c r="I10" s="349"/>
      <c r="J10" s="58"/>
      <c r="K10" s="61">
        <f>IF(C10&lt;&gt;"",F1,0)</f>
        <v>0</v>
      </c>
      <c r="L10" s="196"/>
      <c r="M10" s="53"/>
      <c r="N10" s="53"/>
      <c r="O10" s="53"/>
      <c r="P10" s="53"/>
      <c r="Q10" s="53"/>
      <c r="R10" s="53"/>
      <c r="S10" s="53"/>
      <c r="T10" s="53"/>
      <c r="U10" s="53"/>
      <c r="V10" s="53"/>
      <c r="W10" s="53"/>
      <c r="X10" s="53"/>
      <c r="Y10" s="53"/>
      <c r="Z10" s="53"/>
      <c r="AA10" s="53"/>
      <c r="AB10" s="53"/>
      <c r="AC10" s="53"/>
      <c r="AD10" s="53"/>
      <c r="AE10" s="53"/>
      <c r="AF10" s="53"/>
    </row>
    <row r="11" spans="1:32" ht="12.75">
      <c r="A11" s="66"/>
      <c r="B11" s="195"/>
      <c r="C11" s="309" t="s">
        <v>338</v>
      </c>
      <c r="D11" s="309"/>
      <c r="E11" s="309"/>
      <c r="F11" s="309"/>
      <c r="G11" s="309"/>
      <c r="H11" s="309"/>
      <c r="I11" s="309"/>
      <c r="J11" s="60"/>
      <c r="K11" s="60"/>
      <c r="L11" s="196"/>
      <c r="M11" s="53"/>
      <c r="N11" s="53"/>
      <c r="O11" s="53"/>
      <c r="P11" s="53"/>
      <c r="Q11" s="53"/>
      <c r="R11" s="53"/>
      <c r="S11" s="53"/>
      <c r="T11" s="53"/>
      <c r="U11" s="53"/>
      <c r="V11" s="53"/>
      <c r="W11" s="53"/>
      <c r="X11" s="53"/>
      <c r="Y11" s="53"/>
      <c r="Z11" s="53"/>
      <c r="AA11" s="53"/>
      <c r="AB11" s="53"/>
      <c r="AC11" s="53"/>
      <c r="AD11" s="53"/>
      <c r="AE11" s="53"/>
      <c r="AF11" s="53"/>
    </row>
    <row r="12" spans="1:32" ht="14.25" customHeight="1">
      <c r="A12" s="66"/>
      <c r="B12" s="318" t="s">
        <v>67</v>
      </c>
      <c r="C12" s="319"/>
      <c r="D12" s="319"/>
      <c r="E12" s="319"/>
      <c r="F12" s="319"/>
      <c r="G12" s="319"/>
      <c r="H12" s="319"/>
      <c r="I12" s="319"/>
      <c r="J12" s="319"/>
      <c r="K12" s="319"/>
      <c r="L12" s="320"/>
      <c r="M12" s="53"/>
      <c r="N12" s="53"/>
      <c r="O12" s="53"/>
      <c r="P12" s="53"/>
      <c r="Q12" s="53"/>
      <c r="R12" s="53"/>
      <c r="S12" s="53"/>
      <c r="T12" s="53"/>
      <c r="U12" s="53"/>
      <c r="V12" s="53"/>
      <c r="W12" s="53"/>
      <c r="X12" s="53"/>
      <c r="Y12" s="53"/>
      <c r="Z12" s="53"/>
      <c r="AA12" s="53"/>
      <c r="AB12" s="53"/>
      <c r="AC12" s="53"/>
      <c r="AD12" s="53"/>
      <c r="AE12" s="53"/>
      <c r="AF12" s="53"/>
    </row>
    <row r="13" spans="1:32" ht="12.75">
      <c r="A13" s="66"/>
      <c r="B13" s="195"/>
      <c r="C13" s="58"/>
      <c r="D13" s="58"/>
      <c r="E13" s="58"/>
      <c r="F13" s="58"/>
      <c r="G13" s="58"/>
      <c r="H13" s="58"/>
      <c r="I13" s="58"/>
      <c r="J13" s="58"/>
      <c r="K13" s="58"/>
      <c r="L13" s="196"/>
      <c r="M13" s="53"/>
      <c r="N13" s="53"/>
      <c r="O13" s="53"/>
      <c r="P13" s="53"/>
      <c r="Q13" s="53"/>
      <c r="R13" s="53"/>
      <c r="S13" s="53"/>
      <c r="T13" s="53"/>
      <c r="U13" s="53"/>
      <c r="V13" s="53"/>
      <c r="W13" s="53"/>
      <c r="X13" s="53"/>
      <c r="Y13" s="53"/>
      <c r="Z13" s="53"/>
      <c r="AA13" s="53"/>
      <c r="AB13" s="53"/>
      <c r="AC13" s="53"/>
      <c r="AD13" s="53"/>
      <c r="AE13" s="53"/>
      <c r="AF13" s="53"/>
    </row>
    <row r="14" spans="1:32" ht="14.25">
      <c r="A14" s="66"/>
      <c r="B14" s="195"/>
      <c r="C14" s="62"/>
      <c r="D14" s="58"/>
      <c r="E14" s="310">
        <f>IF(G14="","",IF(G14="1 квартал","за ","за 1 квартал -"))</f>
      </c>
      <c r="F14" s="310"/>
      <c r="G14" s="350"/>
      <c r="H14" s="350"/>
      <c r="I14" s="284"/>
      <c r="J14" s="63" t="s">
        <v>68</v>
      </c>
      <c r="K14" s="58"/>
      <c r="L14" s="196"/>
      <c r="M14" s="53"/>
      <c r="N14" s="53"/>
      <c r="O14" s="53"/>
      <c r="P14" s="53"/>
      <c r="Q14" s="53"/>
      <c r="R14" s="53"/>
      <c r="S14" s="53"/>
      <c r="T14" s="53"/>
      <c r="U14" s="53"/>
      <c r="V14" s="53"/>
      <c r="W14" s="53"/>
      <c r="X14" s="53"/>
      <c r="Y14" s="53"/>
      <c r="Z14" s="53"/>
      <c r="AA14" s="53"/>
      <c r="AB14" s="53"/>
      <c r="AC14" s="53"/>
      <c r="AD14" s="53"/>
      <c r="AE14" s="53"/>
      <c r="AF14" s="53"/>
    </row>
    <row r="15" spans="1:32" ht="12.75" customHeight="1" thickBot="1">
      <c r="A15" s="66"/>
      <c r="B15" s="197"/>
      <c r="C15" s="198"/>
      <c r="D15" s="198"/>
      <c r="E15" s="324" t="s">
        <v>318</v>
      </c>
      <c r="F15" s="324"/>
      <c r="G15" s="324"/>
      <c r="H15" s="324"/>
      <c r="I15" s="324"/>
      <c r="J15" s="198"/>
      <c r="K15" s="199"/>
      <c r="L15" s="200"/>
      <c r="M15" s="53"/>
      <c r="N15" s="53"/>
      <c r="O15" s="53"/>
      <c r="P15" s="53"/>
      <c r="Q15" s="53"/>
      <c r="R15" s="53"/>
      <c r="S15" s="53"/>
      <c r="T15" s="53"/>
      <c r="U15" s="53"/>
      <c r="V15" s="53"/>
      <c r="W15" s="53"/>
      <c r="X15" s="53"/>
      <c r="Y15" s="53"/>
      <c r="Z15" s="53"/>
      <c r="AA15" s="53"/>
      <c r="AB15" s="53"/>
      <c r="AC15" s="53"/>
      <c r="AD15" s="53"/>
      <c r="AE15" s="53"/>
      <c r="AF15" s="53"/>
    </row>
    <row r="16" spans="1:32" ht="9.75" customHeight="1" thickBot="1">
      <c r="A16" s="66"/>
      <c r="B16" s="193"/>
      <c r="C16" s="193"/>
      <c r="D16" s="193"/>
      <c r="E16" s="193"/>
      <c r="F16" s="193"/>
      <c r="G16" s="193"/>
      <c r="H16" s="193"/>
      <c r="I16" s="193"/>
      <c r="J16" s="193"/>
      <c r="K16" s="193"/>
      <c r="L16" s="193"/>
      <c r="M16" s="53"/>
      <c r="N16" s="53"/>
      <c r="O16" s="53"/>
      <c r="P16" s="53"/>
      <c r="Q16" s="53"/>
      <c r="R16" s="53"/>
      <c r="S16" s="53"/>
      <c r="T16" s="53"/>
      <c r="U16" s="53"/>
      <c r="V16" s="53"/>
      <c r="W16" s="53"/>
      <c r="X16" s="53"/>
      <c r="Y16" s="53"/>
      <c r="Z16" s="53"/>
      <c r="AA16" s="53"/>
      <c r="AB16" s="53"/>
      <c r="AC16" s="53"/>
      <c r="AD16" s="53"/>
      <c r="AE16" s="53"/>
      <c r="AF16" s="53"/>
    </row>
    <row r="17" spans="1:32" ht="37.5" customHeight="1" thickBot="1">
      <c r="A17" s="66"/>
      <c r="B17" s="338" t="s">
        <v>69</v>
      </c>
      <c r="C17" s="339"/>
      <c r="D17" s="339"/>
      <c r="E17" s="339"/>
      <c r="F17" s="339"/>
      <c r="G17" s="339"/>
      <c r="H17" s="339"/>
      <c r="I17" s="339"/>
      <c r="J17" s="339"/>
      <c r="K17" s="339"/>
      <c r="L17" s="340"/>
      <c r="M17" s="53"/>
      <c r="N17" s="53"/>
      <c r="O17" s="53"/>
      <c r="P17" s="53"/>
      <c r="Q17" s="53"/>
      <c r="R17" s="53"/>
      <c r="S17" s="53"/>
      <c r="T17" s="53"/>
      <c r="U17" s="53"/>
      <c r="V17" s="53"/>
      <c r="W17" s="53"/>
      <c r="X17" s="53"/>
      <c r="Y17" s="53"/>
      <c r="Z17" s="53"/>
      <c r="AA17" s="53"/>
      <c r="AB17" s="53"/>
      <c r="AC17" s="53"/>
      <c r="AD17" s="53"/>
      <c r="AE17" s="53"/>
      <c r="AF17" s="53"/>
    </row>
    <row r="18" spans="1:32" ht="8.25" customHeight="1">
      <c r="A18" s="66"/>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row>
    <row r="19" spans="1:32" ht="15.75">
      <c r="A19" s="66"/>
      <c r="B19" s="321" t="s">
        <v>70</v>
      </c>
      <c r="C19" s="321"/>
      <c r="D19" s="321"/>
      <c r="E19" s="321"/>
      <c r="F19" s="321"/>
      <c r="G19" s="321"/>
      <c r="H19" s="321"/>
      <c r="I19" s="321"/>
      <c r="J19" s="321"/>
      <c r="K19" s="321"/>
      <c r="L19" s="321"/>
      <c r="M19" s="53"/>
      <c r="N19" s="53"/>
      <c r="O19" s="53"/>
      <c r="P19" s="53"/>
      <c r="Q19" s="53"/>
      <c r="R19" s="53"/>
      <c r="S19" s="53"/>
      <c r="T19" s="53"/>
      <c r="U19" s="53"/>
      <c r="V19" s="53"/>
      <c r="W19" s="53"/>
      <c r="X19" s="53"/>
      <c r="Y19" s="53"/>
      <c r="Z19" s="53"/>
      <c r="AA19" s="53"/>
      <c r="AB19" s="53"/>
      <c r="AC19" s="53"/>
      <c r="AD19" s="53"/>
      <c r="AE19" s="53"/>
      <c r="AF19" s="53"/>
    </row>
    <row r="20" spans="1:32" ht="12" customHeight="1" thickBot="1">
      <c r="A20" s="66"/>
      <c r="B20" s="280"/>
      <c r="C20" s="280"/>
      <c r="D20" s="280"/>
      <c r="E20" s="280"/>
      <c r="F20" s="280"/>
      <c r="G20" s="280"/>
      <c r="H20" s="280"/>
      <c r="I20" s="280"/>
      <c r="J20" s="280"/>
      <c r="K20" s="280"/>
      <c r="L20" s="280"/>
      <c r="M20" s="53"/>
      <c r="N20" s="53"/>
      <c r="O20" s="53"/>
      <c r="P20" s="53"/>
      <c r="Q20" s="53"/>
      <c r="R20" s="53"/>
      <c r="S20" s="53"/>
      <c r="T20" s="53"/>
      <c r="U20" s="53"/>
      <c r="V20" s="53"/>
      <c r="W20" s="53"/>
      <c r="X20" s="53"/>
      <c r="Y20" s="53"/>
      <c r="Z20" s="53"/>
      <c r="AA20" s="53"/>
      <c r="AB20" s="53"/>
      <c r="AC20" s="53"/>
      <c r="AD20" s="53"/>
      <c r="AE20" s="53"/>
      <c r="AF20" s="53"/>
    </row>
    <row r="21" spans="1:32" ht="33" customHeight="1" thickBot="1">
      <c r="A21" s="66"/>
      <c r="B21" s="64"/>
      <c r="C21" s="312" t="s">
        <v>8</v>
      </c>
      <c r="D21" s="313"/>
      <c r="E21" s="313"/>
      <c r="F21" s="313"/>
      <c r="G21" s="313"/>
      <c r="H21" s="313"/>
      <c r="I21" s="313"/>
      <c r="J21" s="313"/>
      <c r="K21" s="314"/>
      <c r="L21" s="64"/>
      <c r="M21" s="53"/>
      <c r="N21" s="53"/>
      <c r="O21" s="53"/>
      <c r="P21" s="53"/>
      <c r="Q21" s="53"/>
      <c r="R21" s="53"/>
      <c r="S21" s="53"/>
      <c r="T21" s="53"/>
      <c r="U21" s="53"/>
      <c r="V21" s="53"/>
      <c r="W21" s="53"/>
      <c r="X21" s="53"/>
      <c r="Y21" s="53"/>
      <c r="Z21" s="53"/>
      <c r="AA21" s="53"/>
      <c r="AB21" s="53"/>
      <c r="AC21" s="53"/>
      <c r="AD21" s="53"/>
      <c r="AE21" s="53"/>
      <c r="AF21" s="53"/>
    </row>
    <row r="22" spans="1:32" ht="11.25" customHeight="1" thickBot="1">
      <c r="A22" s="66"/>
      <c r="B22" s="280"/>
      <c r="C22" s="280"/>
      <c r="D22" s="280"/>
      <c r="E22" s="280"/>
      <c r="F22" s="280"/>
      <c r="G22" s="280"/>
      <c r="H22" s="280"/>
      <c r="I22" s="280"/>
      <c r="J22" s="280"/>
      <c r="K22" s="280"/>
      <c r="L22" s="280"/>
      <c r="M22" s="53"/>
      <c r="N22" s="53"/>
      <c r="O22" s="53"/>
      <c r="P22" s="53"/>
      <c r="Q22" s="53"/>
      <c r="R22" s="53"/>
      <c r="S22" s="53"/>
      <c r="T22" s="53"/>
      <c r="U22" s="53"/>
      <c r="V22" s="53"/>
      <c r="W22" s="53"/>
      <c r="X22" s="53"/>
      <c r="Y22" s="53"/>
      <c r="Z22" s="53"/>
      <c r="AA22" s="53"/>
      <c r="AB22" s="53"/>
      <c r="AC22" s="53"/>
      <c r="AD22" s="53"/>
      <c r="AE22" s="53"/>
      <c r="AF22" s="53"/>
    </row>
    <row r="23" spans="1:32" ht="48.75" customHeight="1" thickBot="1">
      <c r="A23" s="66"/>
      <c r="B23" s="315" t="s">
        <v>9</v>
      </c>
      <c r="C23" s="316"/>
      <c r="D23" s="316"/>
      <c r="E23" s="316"/>
      <c r="F23" s="316"/>
      <c r="G23" s="316"/>
      <c r="H23" s="316"/>
      <c r="I23" s="316"/>
      <c r="J23" s="316"/>
      <c r="K23" s="316"/>
      <c r="L23" s="317"/>
      <c r="M23" s="53"/>
      <c r="N23" s="53"/>
      <c r="O23" s="53"/>
      <c r="P23" s="53"/>
      <c r="Q23" s="53"/>
      <c r="R23" s="53"/>
      <c r="S23" s="53"/>
      <c r="T23" s="53"/>
      <c r="U23" s="53"/>
      <c r="V23" s="53"/>
      <c r="W23" s="53"/>
      <c r="X23" s="53"/>
      <c r="Y23" s="53"/>
      <c r="Z23" s="53"/>
      <c r="AA23" s="53"/>
      <c r="AB23" s="53"/>
      <c r="AC23" s="53"/>
      <c r="AD23" s="53"/>
      <c r="AE23" s="53"/>
      <c r="AF23" s="53"/>
    </row>
    <row r="24" spans="1:32" ht="9" customHeight="1">
      <c r="A24" s="66"/>
      <c r="B24" s="65"/>
      <c r="C24" s="65"/>
      <c r="D24" s="65"/>
      <c r="E24" s="65"/>
      <c r="F24" s="65"/>
      <c r="G24" s="65"/>
      <c r="H24" s="65"/>
      <c r="I24" s="65"/>
      <c r="J24" s="65"/>
      <c r="K24" s="65"/>
      <c r="L24" s="65"/>
      <c r="M24" s="53"/>
      <c r="N24" s="53"/>
      <c r="O24" s="53"/>
      <c r="P24" s="53"/>
      <c r="Q24" s="53"/>
      <c r="R24" s="53"/>
      <c r="S24" s="53"/>
      <c r="T24" s="53"/>
      <c r="U24" s="53"/>
      <c r="V24" s="53"/>
      <c r="W24" s="53"/>
      <c r="X24" s="53"/>
      <c r="Y24" s="53"/>
      <c r="Z24" s="53"/>
      <c r="AA24" s="53"/>
      <c r="AB24" s="53"/>
      <c r="AC24" s="53"/>
      <c r="AD24" s="53"/>
      <c r="AE24" s="53"/>
      <c r="AF24" s="53"/>
    </row>
    <row r="25" spans="1:32" ht="238.5" customHeight="1">
      <c r="A25" s="66"/>
      <c r="B25" s="322" t="s">
        <v>500</v>
      </c>
      <c r="C25" s="322"/>
      <c r="D25" s="322"/>
      <c r="E25" s="322"/>
      <c r="F25" s="322"/>
      <c r="G25" s="322"/>
      <c r="H25" s="322"/>
      <c r="I25" s="322"/>
      <c r="J25" s="322"/>
      <c r="K25" s="322"/>
      <c r="L25" s="322"/>
      <c r="M25" s="53"/>
      <c r="N25" s="53"/>
      <c r="O25" s="53"/>
      <c r="P25" s="53"/>
      <c r="Q25" s="53"/>
      <c r="R25" s="53"/>
      <c r="S25" s="53"/>
      <c r="T25" s="53"/>
      <c r="U25" s="53"/>
      <c r="V25" s="53"/>
      <c r="W25" s="53"/>
      <c r="X25" s="53"/>
      <c r="Y25" s="53"/>
      <c r="Z25" s="53"/>
      <c r="AA25" s="53"/>
      <c r="AB25" s="53"/>
      <c r="AC25" s="53"/>
      <c r="AD25" s="53"/>
      <c r="AE25" s="53"/>
      <c r="AF25" s="53"/>
    </row>
    <row r="26" spans="1:32" ht="67.5" customHeight="1">
      <c r="A26" s="66"/>
      <c r="B26" s="325" t="s">
        <v>365</v>
      </c>
      <c r="C26" s="325"/>
      <c r="D26" s="325"/>
      <c r="E26" s="325"/>
      <c r="F26" s="325"/>
      <c r="G26" s="325"/>
      <c r="H26" s="325"/>
      <c r="I26" s="325"/>
      <c r="J26" s="325"/>
      <c r="K26" s="325"/>
      <c r="L26" s="325"/>
      <c r="M26" s="53"/>
      <c r="N26" s="53"/>
      <c r="O26" s="53"/>
      <c r="P26" s="53"/>
      <c r="Q26" s="53"/>
      <c r="R26" s="53"/>
      <c r="S26" s="53"/>
      <c r="T26" s="53"/>
      <c r="U26" s="53"/>
      <c r="V26" s="53"/>
      <c r="W26" s="53"/>
      <c r="X26" s="53"/>
      <c r="Y26" s="53"/>
      <c r="Z26" s="53"/>
      <c r="AA26" s="53"/>
      <c r="AB26" s="53"/>
      <c r="AC26" s="53"/>
      <c r="AD26" s="53"/>
      <c r="AE26" s="53"/>
      <c r="AF26" s="53"/>
    </row>
    <row r="27" spans="1:32" ht="49.5" customHeight="1">
      <c r="A27" s="66"/>
      <c r="B27" s="326" t="s">
        <v>88</v>
      </c>
      <c r="C27" s="326"/>
      <c r="D27" s="326"/>
      <c r="E27" s="326"/>
      <c r="F27" s="326"/>
      <c r="G27" s="326"/>
      <c r="H27" s="326"/>
      <c r="I27" s="326"/>
      <c r="J27" s="326"/>
      <c r="K27" s="326"/>
      <c r="L27" s="326"/>
      <c r="M27" s="53"/>
      <c r="N27" s="53"/>
      <c r="O27" s="53"/>
      <c r="P27" s="53"/>
      <c r="Q27" s="53"/>
      <c r="R27" s="53"/>
      <c r="S27" s="53"/>
      <c r="T27" s="53"/>
      <c r="U27" s="53"/>
      <c r="V27" s="53"/>
      <c r="W27" s="53"/>
      <c r="X27" s="53"/>
      <c r="Y27" s="53"/>
      <c r="Z27" s="53"/>
      <c r="AA27" s="53"/>
      <c r="AB27" s="53"/>
      <c r="AC27" s="53"/>
      <c r="AD27" s="53"/>
      <c r="AE27" s="53"/>
      <c r="AF27" s="53"/>
    </row>
    <row r="28" spans="1:32" ht="31.5" customHeight="1">
      <c r="A28" s="66"/>
      <c r="B28" s="326" t="s">
        <v>10</v>
      </c>
      <c r="C28" s="326"/>
      <c r="D28" s="326"/>
      <c r="E28" s="326"/>
      <c r="F28" s="326"/>
      <c r="G28" s="326"/>
      <c r="H28" s="326"/>
      <c r="I28" s="326"/>
      <c r="J28" s="326"/>
      <c r="K28" s="326"/>
      <c r="L28" s="326"/>
      <c r="M28" s="53"/>
      <c r="N28" s="53"/>
      <c r="O28" s="53"/>
      <c r="P28" s="53"/>
      <c r="Q28" s="53"/>
      <c r="R28" s="53"/>
      <c r="S28" s="53"/>
      <c r="T28" s="53"/>
      <c r="U28" s="53"/>
      <c r="V28" s="53"/>
      <c r="W28" s="53"/>
      <c r="X28" s="53"/>
      <c r="Y28" s="53"/>
      <c r="Z28" s="53"/>
      <c r="AA28" s="53"/>
      <c r="AB28" s="53"/>
      <c r="AC28" s="53"/>
      <c r="AD28" s="53"/>
      <c r="AE28" s="53"/>
      <c r="AF28" s="53"/>
    </row>
    <row r="29" spans="1:32" ht="112.5" customHeight="1">
      <c r="A29" s="66"/>
      <c r="B29" s="328" t="s">
        <v>24</v>
      </c>
      <c r="C29" s="328"/>
      <c r="D29" s="328"/>
      <c r="E29" s="328"/>
      <c r="F29" s="328"/>
      <c r="G29" s="328"/>
      <c r="H29" s="328"/>
      <c r="I29" s="328"/>
      <c r="J29" s="328"/>
      <c r="K29" s="328"/>
      <c r="L29" s="328"/>
      <c r="M29" s="53"/>
      <c r="N29" s="53"/>
      <c r="O29" s="53"/>
      <c r="P29" s="53"/>
      <c r="Q29" s="53"/>
      <c r="R29" s="53"/>
      <c r="S29" s="53"/>
      <c r="T29" s="53"/>
      <c r="U29" s="53"/>
      <c r="V29" s="53"/>
      <c r="W29" s="53"/>
      <c r="X29" s="53"/>
      <c r="Y29" s="53"/>
      <c r="Z29" s="53"/>
      <c r="AA29" s="53"/>
      <c r="AB29" s="53"/>
      <c r="AC29" s="53"/>
      <c r="AD29" s="53"/>
      <c r="AE29" s="53"/>
      <c r="AF29" s="53"/>
    </row>
    <row r="30" spans="1:32" ht="63.75" customHeight="1">
      <c r="A30" s="66"/>
      <c r="B30" s="329" t="s">
        <v>366</v>
      </c>
      <c r="C30" s="329"/>
      <c r="D30" s="329"/>
      <c r="E30" s="329"/>
      <c r="F30" s="329"/>
      <c r="G30" s="329"/>
      <c r="H30" s="329"/>
      <c r="I30" s="329"/>
      <c r="J30" s="329"/>
      <c r="K30" s="329"/>
      <c r="L30" s="329"/>
      <c r="M30" s="53"/>
      <c r="N30" s="53"/>
      <c r="O30" s="53"/>
      <c r="P30" s="53"/>
      <c r="Q30" s="53"/>
      <c r="R30" s="53"/>
      <c r="S30" s="53"/>
      <c r="T30" s="53"/>
      <c r="U30" s="53"/>
      <c r="V30" s="53"/>
      <c r="W30" s="53"/>
      <c r="X30" s="53"/>
      <c r="Y30" s="53"/>
      <c r="Z30" s="53"/>
      <c r="AA30" s="53"/>
      <c r="AB30" s="53"/>
      <c r="AC30" s="53"/>
      <c r="AD30" s="53"/>
      <c r="AE30" s="53"/>
      <c r="AF30" s="53"/>
    </row>
    <row r="31" spans="1:32" ht="18.75" customHeight="1">
      <c r="A31" s="66"/>
      <c r="B31" s="323" t="s">
        <v>16</v>
      </c>
      <c r="C31" s="323"/>
      <c r="D31" s="323"/>
      <c r="E31" s="323"/>
      <c r="F31" s="323"/>
      <c r="G31" s="323"/>
      <c r="H31" s="323"/>
      <c r="I31" s="323"/>
      <c r="J31" s="323"/>
      <c r="K31" s="323"/>
      <c r="L31" s="323"/>
      <c r="M31" s="53"/>
      <c r="N31" s="53"/>
      <c r="O31" s="53"/>
      <c r="P31" s="53"/>
      <c r="Q31" s="53"/>
      <c r="R31" s="53"/>
      <c r="S31" s="53"/>
      <c r="T31" s="53"/>
      <c r="U31" s="53"/>
      <c r="V31" s="53"/>
      <c r="W31" s="53"/>
      <c r="X31" s="53"/>
      <c r="Y31" s="53"/>
      <c r="Z31" s="53"/>
      <c r="AA31" s="53"/>
      <c r="AB31" s="53"/>
      <c r="AC31" s="53"/>
      <c r="AD31" s="53"/>
      <c r="AE31" s="53"/>
      <c r="AF31" s="53"/>
    </row>
    <row r="32" spans="1:32" ht="33" customHeight="1">
      <c r="A32" s="66"/>
      <c r="B32" s="327" t="s">
        <v>11</v>
      </c>
      <c r="C32" s="327"/>
      <c r="D32" s="327"/>
      <c r="E32" s="327"/>
      <c r="F32" s="327"/>
      <c r="G32" s="327"/>
      <c r="H32" s="327"/>
      <c r="I32" s="327"/>
      <c r="J32" s="327"/>
      <c r="K32" s="327"/>
      <c r="L32" s="327"/>
      <c r="M32" s="53"/>
      <c r="N32" s="53"/>
      <c r="O32" s="53"/>
      <c r="P32" s="53"/>
      <c r="Q32" s="53"/>
      <c r="R32" s="53"/>
      <c r="S32" s="53"/>
      <c r="T32" s="53"/>
      <c r="U32" s="53"/>
      <c r="V32" s="53"/>
      <c r="W32" s="53"/>
      <c r="X32" s="53"/>
      <c r="Y32" s="53"/>
      <c r="Z32" s="53"/>
      <c r="AA32" s="53"/>
      <c r="AB32" s="53"/>
      <c r="AC32" s="53"/>
      <c r="AD32" s="53"/>
      <c r="AE32" s="53"/>
      <c r="AF32" s="53"/>
    </row>
    <row r="33" spans="1:32" ht="76.5" customHeight="1">
      <c r="A33" s="66"/>
      <c r="B33" s="311" t="s">
        <v>320</v>
      </c>
      <c r="C33" s="311"/>
      <c r="D33" s="311"/>
      <c r="E33" s="311"/>
      <c r="F33" s="311"/>
      <c r="G33" s="311"/>
      <c r="H33" s="311"/>
      <c r="I33" s="311"/>
      <c r="J33" s="311"/>
      <c r="K33" s="311"/>
      <c r="L33" s="311"/>
      <c r="M33" s="53"/>
      <c r="N33" s="53"/>
      <c r="O33" s="53"/>
      <c r="P33" s="53"/>
      <c r="Q33" s="53"/>
      <c r="R33" s="53"/>
      <c r="S33" s="53"/>
      <c r="T33" s="53"/>
      <c r="U33" s="53"/>
      <c r="V33" s="53"/>
      <c r="W33" s="53"/>
      <c r="X33" s="53"/>
      <c r="Y33" s="53"/>
      <c r="Z33" s="53"/>
      <c r="AA33" s="53"/>
      <c r="AB33" s="53"/>
      <c r="AC33" s="53"/>
      <c r="AD33" s="53"/>
      <c r="AE33" s="53"/>
      <c r="AF33" s="53"/>
    </row>
    <row r="34" spans="1:32" ht="16.5" customHeight="1">
      <c r="A34" s="66"/>
      <c r="B34" s="202" t="s">
        <v>367</v>
      </c>
      <c r="C34" s="203"/>
      <c r="D34" s="203"/>
      <c r="E34" s="203"/>
      <c r="F34" s="203"/>
      <c r="G34" s="203"/>
      <c r="H34" s="203"/>
      <c r="I34" s="203"/>
      <c r="J34" s="203"/>
      <c r="K34" s="203"/>
      <c r="L34" s="204" t="s">
        <v>319</v>
      </c>
      <c r="M34" s="53"/>
      <c r="N34" s="53"/>
      <c r="O34" s="53"/>
      <c r="P34" s="53"/>
      <c r="Q34" s="53"/>
      <c r="R34" s="53"/>
      <c r="S34" s="53"/>
      <c r="T34" s="53"/>
      <c r="U34" s="53"/>
      <c r="V34" s="53"/>
      <c r="W34" s="53"/>
      <c r="X34" s="53"/>
      <c r="Y34" s="53"/>
      <c r="Z34" s="53"/>
      <c r="AA34" s="53"/>
      <c r="AB34" s="53"/>
      <c r="AC34" s="53"/>
      <c r="AD34" s="53"/>
      <c r="AE34" s="53"/>
      <c r="AF34" s="53"/>
    </row>
    <row r="35" spans="1:32" ht="12.75">
      <c r="A35" s="66"/>
      <c r="B35" s="201"/>
      <c r="C35" s="201"/>
      <c r="D35" s="201"/>
      <c r="E35" s="201"/>
      <c r="F35" s="201"/>
      <c r="G35" s="201"/>
      <c r="H35" s="201"/>
      <c r="I35" s="201"/>
      <c r="J35" s="201"/>
      <c r="K35" s="201"/>
      <c r="L35" s="201"/>
      <c r="M35" s="53"/>
      <c r="N35" s="53"/>
      <c r="O35" s="53"/>
      <c r="P35" s="53"/>
      <c r="Q35" s="53"/>
      <c r="R35" s="53"/>
      <c r="S35" s="53"/>
      <c r="T35" s="53"/>
      <c r="U35" s="53"/>
      <c r="V35" s="53"/>
      <c r="W35" s="53"/>
      <c r="X35" s="53"/>
      <c r="Y35" s="53"/>
      <c r="Z35" s="53"/>
      <c r="AA35" s="53"/>
      <c r="AB35" s="53"/>
      <c r="AC35" s="53"/>
      <c r="AD35" s="53"/>
      <c r="AE35" s="53"/>
      <c r="AF35" s="53"/>
    </row>
    <row r="36" spans="1:32" ht="12.75">
      <c r="A36" s="66"/>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row>
    <row r="37" spans="1:32" ht="12.75">
      <c r="A37" s="66"/>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row>
    <row r="38" spans="1:32" ht="12.75">
      <c r="A38" s="66"/>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row>
    <row r="39" spans="1:32" ht="12.75">
      <c r="A39" s="66"/>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row>
    <row r="40" spans="1:32" ht="12.75">
      <c r="A40" s="66"/>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row>
    <row r="41" spans="1:32" ht="12.75">
      <c r="A41" s="66"/>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row>
    <row r="42" spans="1:32" ht="12.75">
      <c r="A42" s="66"/>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row>
    <row r="43" spans="1:32" ht="12.75">
      <c r="A43" s="66"/>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row>
    <row r="44" spans="1:32" ht="12.75">
      <c r="A44" s="66"/>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row>
    <row r="45" spans="1:32" ht="12.75">
      <c r="A45" s="66"/>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row>
    <row r="46" spans="1:32" ht="12.75">
      <c r="A46" s="66"/>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row>
    <row r="47" spans="1:32" ht="12.75">
      <c r="A47" s="66"/>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row>
    <row r="48" spans="1:32" ht="12.75">
      <c r="A48" s="66"/>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row>
    <row r="49" spans="1:32" ht="12.75">
      <c r="A49" s="66"/>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row>
    <row r="50" spans="1:32" ht="12.75">
      <c r="A50" s="66"/>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row>
    <row r="51" spans="1:32" ht="12.75">
      <c r="A51" s="66"/>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row>
    <row r="52" spans="1:32" ht="12.75">
      <c r="A52" s="66"/>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row>
    <row r="53" spans="1:32" ht="12.75">
      <c r="A53" s="66"/>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row>
    <row r="54" spans="1:32" ht="12.75">
      <c r="A54" s="66"/>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row>
    <row r="55" spans="1:32" ht="12.75">
      <c r="A55" s="66"/>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row>
    <row r="56" spans="1:32" ht="12.75">
      <c r="A56" s="66"/>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row>
    <row r="57" spans="1:32" ht="12.75">
      <c r="A57" s="66"/>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row>
    <row r="58" spans="1:32" ht="12.75">
      <c r="A58" s="66"/>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row>
    <row r="59" spans="1:32" ht="12.75">
      <c r="A59" s="66"/>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row>
  </sheetData>
  <sheetProtection sheet="1" objects="1" scenarios="1"/>
  <mergeCells count="26">
    <mergeCell ref="B2:L2"/>
    <mergeCell ref="C3:K3"/>
    <mergeCell ref="B4:K4"/>
    <mergeCell ref="B17:L17"/>
    <mergeCell ref="C6:I6"/>
    <mergeCell ref="C7:I7"/>
    <mergeCell ref="B8:K8"/>
    <mergeCell ref="C9:I9"/>
    <mergeCell ref="C10:I10"/>
    <mergeCell ref="G14:H14"/>
    <mergeCell ref="B26:L26"/>
    <mergeCell ref="B28:L28"/>
    <mergeCell ref="B32:L32"/>
    <mergeCell ref="B27:L27"/>
    <mergeCell ref="B29:L29"/>
    <mergeCell ref="B30:L30"/>
    <mergeCell ref="C11:I11"/>
    <mergeCell ref="E14:F14"/>
    <mergeCell ref="B33:L33"/>
    <mergeCell ref="C21:K21"/>
    <mergeCell ref="B23:L23"/>
    <mergeCell ref="B12:L12"/>
    <mergeCell ref="B19:L19"/>
    <mergeCell ref="B25:L25"/>
    <mergeCell ref="B31:L31"/>
    <mergeCell ref="E15:I15"/>
  </mergeCells>
  <conditionalFormatting sqref="C6:I6 C10:I10 G14:I14">
    <cfRule type="containsBlanks" priority="1" dxfId="0" stopIfTrue="1">
      <formula>LEN(TRIM(C6))=0</formula>
    </cfRule>
  </conditionalFormatting>
  <dataValidations count="4">
    <dataValidation allowBlank="1" prompt="Выберите наименование организации" errorTitle="ОШИБКА!" error="Воспользуйтесь выпадающим списком" sqref="C6:I6"/>
    <dataValidation allowBlank="1" prompt="Выберите или введите наименование лесничества" errorTitle="ОШИБКА!" error="Воспользуйтесь выпадающим списком" sqref="C10:I10"/>
    <dataValidation type="list" allowBlank="1" showInputMessage="1" showErrorMessage="1" prompt="Выберите квартал" sqref="G14">
      <formula1>"1 квартал, 2 квартал, 3 квартал, 4 квартал"</formula1>
    </dataValidation>
    <dataValidation type="list" allowBlank="1" prompt="Выберите год" errorTitle="ОШИБКА!" error="Воспользуйтесь выпадающим списком" sqref="I14">
      <formula1>"2022,2023,2024"</formula1>
    </dataValidation>
  </dataValidations>
  <hyperlinks>
    <hyperlink ref="L34" r:id="rId1" display="https://roslesinforg.ru/"/>
  </hyperlinks>
  <printOptions horizontalCentered="1"/>
  <pageMargins left="0" right="0" top="0.31496062992125984" bottom="0.4330708661417323" header="0.1968503937007874" footer="0.1968503937007874"/>
  <pageSetup horizontalDpi="600" verticalDpi="600" orientation="portrait" paperSize="9" scale="78" r:id="rId4"/>
  <headerFooter alignWithMargins="0">
    <oddFooter>&amp;C&amp;P</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Лист6"/>
  <dimension ref="A1:R3"/>
  <sheetViews>
    <sheetView zoomScalePageLayoutView="0" workbookViewId="0" topLeftCell="A1">
      <selection activeCell="E3" sqref="E3"/>
    </sheetView>
  </sheetViews>
  <sheetFormatPr defaultColWidth="9.140625" defaultRowHeight="15"/>
  <cols>
    <col min="1" max="1" width="20.28125" style="15" customWidth="1"/>
    <col min="2" max="2" width="13.28125" style="15" customWidth="1"/>
    <col min="3" max="18" width="8.7109375" style="15" customWidth="1"/>
    <col min="19" max="16384" width="9.140625" style="15" customWidth="1"/>
  </cols>
  <sheetData>
    <row r="1" spans="1:18" ht="27" customHeight="1">
      <c r="A1" s="459" t="s">
        <v>72</v>
      </c>
      <c r="B1" s="262" t="s">
        <v>73</v>
      </c>
      <c r="C1" s="459" t="s">
        <v>74</v>
      </c>
      <c r="D1" s="459"/>
      <c r="E1" s="459" t="s">
        <v>75</v>
      </c>
      <c r="F1" s="459"/>
      <c r="G1" s="459" t="s">
        <v>76</v>
      </c>
      <c r="H1" s="459"/>
      <c r="I1" s="459" t="s">
        <v>77</v>
      </c>
      <c r="J1" s="459"/>
      <c r="K1" s="459" t="s">
        <v>78</v>
      </c>
      <c r="L1" s="459"/>
      <c r="M1" s="459" t="s">
        <v>79</v>
      </c>
      <c r="N1" s="459"/>
      <c r="O1" s="459" t="s">
        <v>80</v>
      </c>
      <c r="P1" s="459"/>
      <c r="Q1" s="459" t="s">
        <v>81</v>
      </c>
      <c r="R1" s="459"/>
    </row>
    <row r="2" spans="1:18" ht="12.75">
      <c r="A2" s="459"/>
      <c r="B2" s="262" t="s">
        <v>82</v>
      </c>
      <c r="C2" s="262" t="s">
        <v>83</v>
      </c>
      <c r="D2" s="262" t="s">
        <v>84</v>
      </c>
      <c r="E2" s="262" t="s">
        <v>83</v>
      </c>
      <c r="F2" s="262" t="s">
        <v>84</v>
      </c>
      <c r="G2" s="262" t="s">
        <v>83</v>
      </c>
      <c r="H2" s="262" t="s">
        <v>84</v>
      </c>
      <c r="I2" s="262" t="s">
        <v>83</v>
      </c>
      <c r="J2" s="262" t="s">
        <v>84</v>
      </c>
      <c r="K2" s="262" t="s">
        <v>83</v>
      </c>
      <c r="L2" s="262" t="s">
        <v>84</v>
      </c>
      <c r="M2" s="262" t="s">
        <v>83</v>
      </c>
      <c r="N2" s="262" t="s">
        <v>84</v>
      </c>
      <c r="O2" s="262" t="s">
        <v>83</v>
      </c>
      <c r="P2" s="262" t="s">
        <v>84</v>
      </c>
      <c r="Q2" s="262" t="s">
        <v>83</v>
      </c>
      <c r="R2" s="262" t="s">
        <v>84</v>
      </c>
    </row>
    <row r="3" spans="1:18" ht="12.75">
      <c r="A3" s="263" t="s">
        <v>85</v>
      </c>
      <c r="B3" s="264">
        <v>1</v>
      </c>
      <c r="C3" s="265"/>
      <c r="D3" s="265"/>
      <c r="E3" s="265">
        <v>6</v>
      </c>
      <c r="F3" s="265">
        <v>3</v>
      </c>
      <c r="G3" s="265"/>
      <c r="H3" s="265"/>
      <c r="I3" s="265">
        <v>6</v>
      </c>
      <c r="J3" s="265">
        <v>11</v>
      </c>
      <c r="K3" s="265">
        <v>10</v>
      </c>
      <c r="L3" s="265">
        <v>3</v>
      </c>
      <c r="M3" s="265">
        <v>1</v>
      </c>
      <c r="N3" s="265">
        <v>6</v>
      </c>
      <c r="O3" s="265"/>
      <c r="P3" s="265"/>
      <c r="Q3" s="265"/>
      <c r="R3" s="265"/>
    </row>
  </sheetData>
  <sheetProtection sheet="1" objects="1" scenarios="1"/>
  <mergeCells count="9">
    <mergeCell ref="Q1:R1"/>
    <mergeCell ref="E1:F1"/>
    <mergeCell ref="I1:J1"/>
    <mergeCell ref="A1:A2"/>
    <mergeCell ref="K1:L1"/>
    <mergeCell ref="M1:N1"/>
    <mergeCell ref="G1:H1"/>
    <mergeCell ref="C1:D1"/>
    <mergeCell ref="O1:P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28"/>
  <dimension ref="A1:F2"/>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27.140625" style="11" bestFit="1" customWidth="1"/>
    <col min="2" max="3" width="26.140625" style="11" bestFit="1" customWidth="1"/>
    <col min="4" max="4" width="27.140625" style="9" bestFit="1" customWidth="1"/>
    <col min="5" max="6" width="26.140625" style="9" bestFit="1" customWidth="1"/>
    <col min="7" max="16384" width="9.140625" style="9" customWidth="1"/>
  </cols>
  <sheetData>
    <row r="1" spans="1:3" ht="12.75">
      <c r="A1" s="8">
        <f>COUNTIF(A3:A1000,"*Ошибка*")</f>
        <v>0</v>
      </c>
      <c r="B1" s="8">
        <f>COUNTIF(B3:B1000,"*Ошибка*")</f>
        <v>0</v>
      </c>
      <c r="C1" s="8">
        <f>COUNTIF(C3:C1000,"*Ошибка*")</f>
        <v>0</v>
      </c>
    </row>
    <row r="2" spans="1:6" ht="12.75">
      <c r="A2" s="10"/>
      <c r="B2" s="10"/>
      <c r="C2" s="10"/>
      <c r="D2" s="10"/>
      <c r="E2" s="10"/>
      <c r="F2" s="10"/>
    </row>
  </sheetData>
  <sheetProtection sheet="1" objects="1" scenarios="1"/>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A1" sqref="A1"/>
    </sheetView>
  </sheetViews>
  <sheetFormatPr defaultColWidth="9.140625" defaultRowHeight="15"/>
  <cols>
    <col min="1" max="1" width="50.28125" style="12" bestFit="1" customWidth="1"/>
    <col min="2" max="2" width="9.140625" style="13" customWidth="1"/>
    <col min="3" max="3" width="9.140625" style="14" customWidth="1"/>
    <col min="4" max="8" width="18.28125" style="14" customWidth="1"/>
    <col min="9" max="12" width="20.28125" style="14" customWidth="1"/>
    <col min="13" max="16384" width="9.140625" style="14" customWidth="1"/>
  </cols>
  <sheetData>
    <row r="1" spans="1:2" ht="25.5">
      <c r="A1" s="12" t="s">
        <v>41</v>
      </c>
      <c r="B1" s="13">
        <v>10</v>
      </c>
    </row>
    <row r="2" spans="1:2" ht="25.5">
      <c r="A2" s="12" t="s">
        <v>42</v>
      </c>
      <c r="B2" s="13">
        <v>3</v>
      </c>
    </row>
  </sheetData>
  <sheetProtection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4"/>
  <dimension ref="A1:AC45"/>
  <sheetViews>
    <sheetView showZeros="0" zoomScaleSheetLayoutView="100" zoomScalePageLayoutView="0" workbookViewId="0" topLeftCell="A28">
      <selection activeCell="E43" sqref="E43"/>
    </sheetView>
  </sheetViews>
  <sheetFormatPr defaultColWidth="9.140625" defaultRowHeight="15"/>
  <cols>
    <col min="1" max="1" width="34.140625" style="18" customWidth="1"/>
    <col min="2" max="2" width="4.8515625" style="19" customWidth="1"/>
    <col min="3" max="3" width="10.421875" style="19" customWidth="1"/>
    <col min="4" max="4" width="11.7109375" style="19" customWidth="1"/>
    <col min="5" max="5" width="12.00390625" style="19" customWidth="1"/>
    <col min="6" max="7" width="12.7109375" style="19" customWidth="1"/>
    <col min="8" max="9" width="11.28125" style="19" customWidth="1"/>
    <col min="10" max="10" width="10.7109375" style="19" customWidth="1"/>
    <col min="11" max="11" width="11.7109375" style="19" customWidth="1"/>
    <col min="12" max="12" width="12.00390625" style="18" customWidth="1"/>
    <col min="13" max="14" width="12.7109375" style="18" customWidth="1"/>
    <col min="15" max="16" width="11.28125" style="18" customWidth="1"/>
    <col min="17" max="17" width="10.7109375" style="18" customWidth="1"/>
    <col min="18" max="18" width="9.140625" style="18" customWidth="1"/>
    <col min="19" max="19" width="10.7109375" style="18" customWidth="1"/>
    <col min="20" max="21" width="12.421875" style="18" customWidth="1"/>
    <col min="22" max="22" width="6.140625" style="18" customWidth="1"/>
    <col min="23" max="23" width="8.57421875" style="18" bestFit="1" customWidth="1"/>
    <col min="24" max="24" width="10.140625" style="18" bestFit="1" customWidth="1"/>
    <col min="25" max="25" width="14.00390625" style="18" customWidth="1"/>
    <col min="26" max="26" width="10.00390625" style="18" customWidth="1"/>
    <col min="27" max="27" width="14.00390625" style="18" customWidth="1"/>
    <col min="28" max="28" width="10.00390625" style="18" customWidth="1"/>
    <col min="29" max="29" width="15.140625" style="18" customWidth="1"/>
    <col min="30" max="16384" width="9.140625" style="18" customWidth="1"/>
  </cols>
  <sheetData>
    <row r="1" spans="1:29" ht="12.75">
      <c r="A1" s="23">
        <v>1104071</v>
      </c>
      <c r="B1" s="44" t="s">
        <v>2</v>
      </c>
      <c r="C1" s="271">
        <f>IF(Рекомендации!$K$10=0,Рекомендации!$K$6,Рекомендации!$K$10)</f>
        <v>0</v>
      </c>
      <c r="D1" s="25"/>
      <c r="E1" s="95"/>
      <c r="F1" s="103"/>
      <c r="G1" s="95"/>
      <c r="H1" s="95"/>
      <c r="I1" s="95"/>
      <c r="J1" s="95"/>
      <c r="K1" s="95"/>
      <c r="L1" s="26"/>
      <c r="M1" s="26"/>
      <c r="N1" s="26"/>
      <c r="O1" s="356"/>
      <c r="P1" s="356"/>
      <c r="Q1" s="95"/>
      <c r="R1" s="26"/>
      <c r="S1" s="26"/>
      <c r="T1" s="26"/>
      <c r="U1" s="26"/>
      <c r="V1" s="26"/>
      <c r="W1" s="26"/>
      <c r="X1" s="109"/>
      <c r="Y1" s="109"/>
      <c r="Z1" s="26"/>
      <c r="AA1" s="109"/>
      <c r="AB1" s="26"/>
      <c r="AC1" s="157"/>
    </row>
    <row r="2" spans="1:29" ht="10.5"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302"/>
    </row>
    <row r="3" spans="1:29" ht="28.5" customHeight="1">
      <c r="A3" s="359" t="s">
        <v>106</v>
      </c>
      <c r="B3" s="359"/>
      <c r="C3" s="359"/>
      <c r="D3" s="359"/>
      <c r="E3" s="359"/>
      <c r="F3" s="359"/>
      <c r="G3" s="359"/>
      <c r="H3" s="359"/>
      <c r="I3" s="359"/>
      <c r="J3" s="359"/>
      <c r="K3" s="359"/>
      <c r="L3" s="359"/>
      <c r="M3" s="359"/>
      <c r="N3" s="366" t="s">
        <v>321</v>
      </c>
      <c r="O3" s="367"/>
      <c r="P3" s="367"/>
      <c r="Q3" s="368"/>
      <c r="R3" s="26"/>
      <c r="S3" s="26"/>
      <c r="T3" s="26"/>
      <c r="U3" s="26"/>
      <c r="V3" s="26"/>
      <c r="W3" s="26"/>
      <c r="X3" s="109"/>
      <c r="Y3" s="109"/>
      <c r="Z3" s="26"/>
      <c r="AA3" s="109"/>
      <c r="AB3" s="26"/>
      <c r="AC3" s="157"/>
    </row>
    <row r="4" spans="1:29" ht="15" customHeight="1">
      <c r="A4" s="358" t="s">
        <v>368</v>
      </c>
      <c r="B4" s="358"/>
      <c r="C4" s="358"/>
      <c r="D4" s="358"/>
      <c r="E4" s="358"/>
      <c r="F4" s="358"/>
      <c r="G4" s="358"/>
      <c r="H4" s="358"/>
      <c r="I4" s="358"/>
      <c r="J4" s="358"/>
      <c r="K4" s="358"/>
      <c r="L4" s="358"/>
      <c r="M4" s="358"/>
      <c r="N4" s="369" t="s">
        <v>104</v>
      </c>
      <c r="O4" s="369"/>
      <c r="P4" s="369"/>
      <c r="Q4" s="369"/>
      <c r="R4" s="26"/>
      <c r="S4" s="26"/>
      <c r="T4" s="26"/>
      <c r="U4" s="26"/>
      <c r="V4" s="26"/>
      <c r="W4" s="26"/>
      <c r="X4" s="109"/>
      <c r="Y4" s="109"/>
      <c r="Z4" s="26"/>
      <c r="AA4" s="109"/>
      <c r="AB4" s="26"/>
      <c r="AC4" s="157"/>
    </row>
    <row r="5" spans="1:29" ht="39" customHeight="1">
      <c r="A5" s="358" t="s">
        <v>105</v>
      </c>
      <c r="B5" s="358"/>
      <c r="C5" s="358"/>
      <c r="D5" s="358"/>
      <c r="E5" s="358"/>
      <c r="F5" s="358"/>
      <c r="G5" s="358"/>
      <c r="H5" s="358"/>
      <c r="I5" s="358"/>
      <c r="J5" s="358"/>
      <c r="K5" s="358"/>
      <c r="L5" s="358"/>
      <c r="M5" s="358"/>
      <c r="N5" s="351" t="s">
        <v>322</v>
      </c>
      <c r="O5" s="371"/>
      <c r="P5" s="371"/>
      <c r="Q5" s="371"/>
      <c r="R5" s="26"/>
      <c r="S5" s="26"/>
      <c r="T5" s="26"/>
      <c r="U5" s="26"/>
      <c r="V5" s="26"/>
      <c r="W5" s="26"/>
      <c r="X5" s="109"/>
      <c r="Y5" s="109"/>
      <c r="Z5" s="26"/>
      <c r="AA5" s="109"/>
      <c r="AB5" s="26"/>
      <c r="AC5" s="157"/>
    </row>
    <row r="6" spans="1:29" s="16" customFormat="1" ht="24.75" customHeight="1">
      <c r="A6" s="27"/>
      <c r="B6" s="364">
        <f>Рекомендации!C6</f>
        <v>0</v>
      </c>
      <c r="C6" s="364"/>
      <c r="D6" s="364"/>
      <c r="E6" s="364"/>
      <c r="F6" s="364"/>
      <c r="G6" s="364"/>
      <c r="H6" s="364"/>
      <c r="I6" s="364"/>
      <c r="J6" s="109"/>
      <c r="K6" s="353">
        <f>Рекомендации!C10</f>
        <v>0</v>
      </c>
      <c r="L6" s="353"/>
      <c r="M6" s="353"/>
      <c r="N6" s="353"/>
      <c r="O6" s="353"/>
      <c r="P6" s="109"/>
      <c r="Q6" s="109"/>
      <c r="R6" s="109"/>
      <c r="S6" s="357" t="str">
        <f>IF((COUNTIF(T19:U41,"&lt;&gt;0")+AC15+Мероприятия!AY12+'Кред.Задолж.'!K9)=0,"Протокол контроля","Ошибок в отчете: "&amp;COUNTIF(T19:U41,"&lt;&gt;0")+AC15+Мероприятия!AY12+'Кред.Задолж.'!K9)</f>
        <v>Протокол контроля</v>
      </c>
      <c r="T6" s="357"/>
      <c r="U6" s="357"/>
      <c r="V6" s="109"/>
      <c r="W6" s="109"/>
      <c r="X6" s="109"/>
      <c r="Y6" s="109"/>
      <c r="Z6" s="109"/>
      <c r="AA6" s="109"/>
      <c r="AB6" s="109"/>
      <c r="AC6" s="219"/>
    </row>
    <row r="7" spans="2:29" s="16" customFormat="1" ht="12.75" customHeight="1">
      <c r="B7" s="365" t="s">
        <v>89</v>
      </c>
      <c r="C7" s="365"/>
      <c r="D7" s="365"/>
      <c r="E7" s="365"/>
      <c r="F7" s="365"/>
      <c r="G7" s="365"/>
      <c r="H7" s="365"/>
      <c r="I7" s="365"/>
      <c r="J7" s="17"/>
      <c r="K7" s="354" t="s">
        <v>369</v>
      </c>
      <c r="L7" s="354"/>
      <c r="M7" s="354"/>
      <c r="N7" s="354"/>
      <c r="O7" s="354"/>
      <c r="P7" s="109"/>
      <c r="Q7" s="109"/>
      <c r="R7" s="109"/>
      <c r="S7" s="109"/>
      <c r="T7" s="109"/>
      <c r="U7" s="109"/>
      <c r="V7" s="109"/>
      <c r="W7" s="109"/>
      <c r="X7" s="109"/>
      <c r="Y7" s="109"/>
      <c r="Z7" s="109"/>
      <c r="AA7" s="109"/>
      <c r="AB7" s="109"/>
      <c r="AC7" s="219"/>
    </row>
    <row r="8" spans="1:29" ht="43.5" customHeight="1">
      <c r="A8" s="360" t="s">
        <v>471</v>
      </c>
      <c r="B8" s="361"/>
      <c r="C8" s="361"/>
      <c r="D8" s="361"/>
      <c r="E8" s="361"/>
      <c r="F8" s="361"/>
      <c r="G8" s="361"/>
      <c r="H8" s="361"/>
      <c r="I8" s="361"/>
      <c r="J8" s="361"/>
      <c r="K8" s="361"/>
      <c r="L8" s="361"/>
      <c r="M8" s="361"/>
      <c r="N8" s="361"/>
      <c r="O8" s="361"/>
      <c r="P8" s="361"/>
      <c r="Q8" s="361"/>
      <c r="R8" s="109"/>
      <c r="S8" s="109"/>
      <c r="T8" s="109"/>
      <c r="U8" s="109"/>
      <c r="V8" s="109"/>
      <c r="W8" s="109"/>
      <c r="X8" s="109"/>
      <c r="Y8" s="109"/>
      <c r="Z8" s="109"/>
      <c r="AA8" s="109"/>
      <c r="AB8" s="109"/>
      <c r="AC8" s="157"/>
    </row>
    <row r="9" spans="1:29" ht="13.5" customHeight="1">
      <c r="A9" s="27"/>
      <c r="B9" s="28"/>
      <c r="C9" s="27"/>
      <c r="D9" s="206"/>
      <c r="E9" s="34"/>
      <c r="F9" s="237"/>
      <c r="G9" s="363">
        <f>IF(Рекомендации!G14="","",Рекомендации!E14&amp;Рекомендации!G14&amp;" "&amp;Рекомендации!I14&amp;" года")</f>
      </c>
      <c r="H9" s="363"/>
      <c r="I9" s="363"/>
      <c r="J9" s="238"/>
      <c r="K9" s="109"/>
      <c r="L9" s="109"/>
      <c r="M9" s="109"/>
      <c r="N9" s="109"/>
      <c r="O9" s="28"/>
      <c r="P9" s="28"/>
      <c r="Q9" s="109"/>
      <c r="R9" s="26"/>
      <c r="S9" s="26"/>
      <c r="T9" s="26"/>
      <c r="U9" s="26"/>
      <c r="V9" s="26"/>
      <c r="W9" s="26"/>
      <c r="X9" s="109"/>
      <c r="Y9" s="109"/>
      <c r="Z9" s="26"/>
      <c r="AA9" s="109"/>
      <c r="AB9" s="26"/>
      <c r="AC9" s="157"/>
    </row>
    <row r="10" spans="1:29" ht="15.75" customHeight="1">
      <c r="A10" s="27"/>
      <c r="B10" s="29" t="s">
        <v>3</v>
      </c>
      <c r="C10" s="29"/>
      <c r="D10" s="206"/>
      <c r="E10" s="206"/>
      <c r="F10" s="374" t="s">
        <v>318</v>
      </c>
      <c r="G10" s="375"/>
      <c r="H10" s="375"/>
      <c r="I10" s="375"/>
      <c r="J10" s="374"/>
      <c r="K10" s="240"/>
      <c r="L10" s="109"/>
      <c r="M10" s="109"/>
      <c r="N10" s="109"/>
      <c r="O10" s="30"/>
      <c r="P10" s="29"/>
      <c r="Q10" s="29"/>
      <c r="R10" s="26"/>
      <c r="S10" s="26"/>
      <c r="T10" s="26"/>
      <c r="U10" s="26"/>
      <c r="V10" s="26"/>
      <c r="W10" s="26"/>
      <c r="X10" s="109"/>
      <c r="Y10" s="109"/>
      <c r="Z10" s="26"/>
      <c r="AA10" s="109"/>
      <c r="AB10" s="26"/>
      <c r="AC10" s="157"/>
    </row>
    <row r="11" spans="1:29" ht="10.5" customHeight="1">
      <c r="A11" s="27"/>
      <c r="B11" s="29"/>
      <c r="C11" s="29"/>
      <c r="D11" s="206"/>
      <c r="E11" s="206"/>
      <c r="F11" s="206"/>
      <c r="G11" s="206"/>
      <c r="H11" s="41"/>
      <c r="I11" s="41"/>
      <c r="J11" s="40"/>
      <c r="K11" s="30"/>
      <c r="L11" s="109"/>
      <c r="M11" s="109"/>
      <c r="N11" s="109"/>
      <c r="O11" s="30"/>
      <c r="P11" s="29"/>
      <c r="Q11" s="29"/>
      <c r="R11" s="26"/>
      <c r="S11" s="26"/>
      <c r="T11" s="26"/>
      <c r="U11" s="26"/>
      <c r="V11" s="26"/>
      <c r="W11" s="26"/>
      <c r="X11" s="109"/>
      <c r="Y11" s="109"/>
      <c r="Z11" s="26"/>
      <c r="AA11" s="109"/>
      <c r="AB11" s="26"/>
      <c r="AC11" s="157"/>
    </row>
    <row r="12" spans="1:29" ht="14.25">
      <c r="A12" s="362" t="s">
        <v>323</v>
      </c>
      <c r="B12" s="362"/>
      <c r="C12" s="362"/>
      <c r="D12" s="362"/>
      <c r="E12" s="362"/>
      <c r="F12" s="362"/>
      <c r="G12" s="362"/>
      <c r="H12" s="362"/>
      <c r="I12" s="362"/>
      <c r="J12" s="362"/>
      <c r="K12" s="362"/>
      <c r="L12" s="362"/>
      <c r="M12" s="362"/>
      <c r="N12" s="362"/>
      <c r="O12" s="362"/>
      <c r="P12" s="362"/>
      <c r="Q12" s="31" t="s">
        <v>91</v>
      </c>
      <c r="R12" s="26"/>
      <c r="S12" s="26"/>
      <c r="T12" s="26"/>
      <c r="U12" s="26"/>
      <c r="V12" s="26"/>
      <c r="W12" s="26"/>
      <c r="X12" s="109"/>
      <c r="Y12" s="109"/>
      <c r="Z12" s="26"/>
      <c r="AA12" s="109"/>
      <c r="AB12" s="26"/>
      <c r="AC12" s="157"/>
    </row>
    <row r="13" spans="1:29" ht="15" customHeight="1">
      <c r="A13" s="370" t="s">
        <v>46</v>
      </c>
      <c r="B13" s="370" t="s">
        <v>103</v>
      </c>
      <c r="C13" s="355" t="s">
        <v>71</v>
      </c>
      <c r="D13" s="372" t="s">
        <v>370</v>
      </c>
      <c r="E13" s="376"/>
      <c r="F13" s="376"/>
      <c r="G13" s="376"/>
      <c r="H13" s="376"/>
      <c r="I13" s="376"/>
      <c r="J13" s="373"/>
      <c r="K13" s="372" t="s">
        <v>4</v>
      </c>
      <c r="L13" s="376"/>
      <c r="M13" s="376"/>
      <c r="N13" s="376"/>
      <c r="O13" s="376"/>
      <c r="P13" s="376"/>
      <c r="Q13" s="373"/>
      <c r="R13" s="26"/>
      <c r="S13" s="26"/>
      <c r="T13" s="26"/>
      <c r="U13" s="26"/>
      <c r="V13" s="26"/>
      <c r="W13" s="26"/>
      <c r="X13" s="109"/>
      <c r="Y13" s="109"/>
      <c r="Z13" s="26"/>
      <c r="AA13" s="109"/>
      <c r="AB13" s="26"/>
      <c r="AC13" s="157"/>
    </row>
    <row r="14" spans="1:28" ht="12.75" customHeight="1">
      <c r="A14" s="370"/>
      <c r="B14" s="370"/>
      <c r="C14" s="355"/>
      <c r="D14" s="355" t="s">
        <v>5</v>
      </c>
      <c r="E14" s="355" t="s">
        <v>50</v>
      </c>
      <c r="F14" s="355"/>
      <c r="G14" s="355"/>
      <c r="H14" s="355"/>
      <c r="I14" s="355"/>
      <c r="J14" s="355"/>
      <c r="K14" s="377" t="s">
        <v>5</v>
      </c>
      <c r="L14" s="372" t="s">
        <v>50</v>
      </c>
      <c r="M14" s="376"/>
      <c r="N14" s="376"/>
      <c r="O14" s="376"/>
      <c r="P14" s="376"/>
      <c r="Q14" s="373"/>
      <c r="R14" s="26"/>
      <c r="S14" s="26"/>
      <c r="T14" s="26"/>
      <c r="U14" s="26"/>
      <c r="V14" s="26"/>
      <c r="W14" s="26"/>
      <c r="X14" s="109"/>
      <c r="Y14" s="109"/>
      <c r="Z14" s="26"/>
      <c r="AA14" s="109"/>
      <c r="AB14" s="26"/>
    </row>
    <row r="15" spans="1:29" ht="15" customHeight="1">
      <c r="A15" s="370"/>
      <c r="B15" s="370"/>
      <c r="C15" s="355"/>
      <c r="D15" s="355"/>
      <c r="E15" s="372" t="s">
        <v>51</v>
      </c>
      <c r="F15" s="376"/>
      <c r="G15" s="373"/>
      <c r="H15" s="377" t="s">
        <v>52</v>
      </c>
      <c r="I15" s="377" t="s">
        <v>86</v>
      </c>
      <c r="J15" s="377" t="s">
        <v>53</v>
      </c>
      <c r="K15" s="378"/>
      <c r="L15" s="372" t="s">
        <v>51</v>
      </c>
      <c r="M15" s="376"/>
      <c r="N15" s="373"/>
      <c r="O15" s="355" t="s">
        <v>52</v>
      </c>
      <c r="P15" s="355" t="s">
        <v>86</v>
      </c>
      <c r="Q15" s="355" t="s">
        <v>53</v>
      </c>
      <c r="R15" s="109"/>
      <c r="S15" s="109"/>
      <c r="T15" s="109"/>
      <c r="U15" s="109"/>
      <c r="V15" s="109"/>
      <c r="W15" s="109"/>
      <c r="X15" s="109"/>
      <c r="Y15" s="109"/>
      <c r="Z15" s="109"/>
      <c r="AA15" s="109"/>
      <c r="AC15" s="303">
        <f>COUNTIF(X19:AC32,"&lt;&gt;0")-COUNTIF(X19:AC32,"x")</f>
        <v>0</v>
      </c>
    </row>
    <row r="16" spans="1:29" ht="78.75" customHeight="1">
      <c r="A16" s="370"/>
      <c r="B16" s="370"/>
      <c r="C16" s="355"/>
      <c r="D16" s="355"/>
      <c r="E16" s="355" t="s">
        <v>149</v>
      </c>
      <c r="F16" s="372" t="s">
        <v>371</v>
      </c>
      <c r="G16" s="373"/>
      <c r="H16" s="378"/>
      <c r="I16" s="378"/>
      <c r="J16" s="378"/>
      <c r="K16" s="378"/>
      <c r="L16" s="355" t="s">
        <v>149</v>
      </c>
      <c r="M16" s="372" t="s">
        <v>371</v>
      </c>
      <c r="N16" s="373"/>
      <c r="O16" s="355"/>
      <c r="P16" s="355"/>
      <c r="Q16" s="355"/>
      <c r="R16" s="109"/>
      <c r="S16" s="357" t="str">
        <f>IF(COUNTIF(T19:U41,"&lt;&gt;0")=0,"Протокол контроля","Ошибок в протоколе: "&amp;COUNTIF(T19:U41,"&lt;&gt;0"))</f>
        <v>Протокол контроля</v>
      </c>
      <c r="T16" s="357"/>
      <c r="U16" s="357"/>
      <c r="V16" s="109"/>
      <c r="W16" s="352" t="str">
        <f>IF(COUNTIF(X19:AC32,"&lt;&gt;0")-COUNTIF(X19:AC32,"x")=0,"Протокол контроля","Ошибок в протоколе: "&amp;(COUNTIF(X19:AC32,"&lt;&gt;0")-COUNTIF(X19:AC32,"x")))</f>
        <v>Протокол контроля</v>
      </c>
      <c r="X16" s="352"/>
      <c r="Y16" s="352"/>
      <c r="Z16" s="352"/>
      <c r="AA16" s="352"/>
      <c r="AB16" s="352"/>
      <c r="AC16" s="352"/>
    </row>
    <row r="17" spans="1:29" ht="51" customHeight="1">
      <c r="A17" s="370"/>
      <c r="B17" s="370"/>
      <c r="C17" s="355"/>
      <c r="D17" s="355"/>
      <c r="E17" s="355"/>
      <c r="F17" s="172" t="s">
        <v>290</v>
      </c>
      <c r="G17" s="172" t="s">
        <v>291</v>
      </c>
      <c r="H17" s="379"/>
      <c r="I17" s="379"/>
      <c r="J17" s="379"/>
      <c r="K17" s="379"/>
      <c r="L17" s="355"/>
      <c r="M17" s="172" t="s">
        <v>290</v>
      </c>
      <c r="N17" s="172" t="s">
        <v>291</v>
      </c>
      <c r="O17" s="355"/>
      <c r="P17" s="355"/>
      <c r="Q17" s="355"/>
      <c r="R17" s="26"/>
      <c r="S17" s="351" t="s">
        <v>107</v>
      </c>
      <c r="T17" s="351" t="s">
        <v>309</v>
      </c>
      <c r="U17" s="351" t="s">
        <v>308</v>
      </c>
      <c r="V17" s="26"/>
      <c r="W17" s="351" t="s">
        <v>107</v>
      </c>
      <c r="X17" s="351" t="s">
        <v>303</v>
      </c>
      <c r="Y17" s="351" t="s">
        <v>304</v>
      </c>
      <c r="Z17" s="351" t="s">
        <v>306</v>
      </c>
      <c r="AA17" s="351" t="s">
        <v>305</v>
      </c>
      <c r="AB17" s="351" t="s">
        <v>307</v>
      </c>
      <c r="AC17" s="351" t="s">
        <v>498</v>
      </c>
    </row>
    <row r="18" spans="1:29" ht="12.75">
      <c r="A18" s="32" t="s">
        <v>57</v>
      </c>
      <c r="B18" s="32" t="s">
        <v>6</v>
      </c>
      <c r="C18" s="32">
        <v>1</v>
      </c>
      <c r="D18" s="32">
        <v>2</v>
      </c>
      <c r="E18" s="32">
        <v>3</v>
      </c>
      <c r="F18" s="110">
        <v>4</v>
      </c>
      <c r="G18" s="110">
        <v>5</v>
      </c>
      <c r="H18" s="110">
        <v>6</v>
      </c>
      <c r="I18" s="110">
        <v>7</v>
      </c>
      <c r="J18" s="110">
        <v>8</v>
      </c>
      <c r="K18" s="110">
        <v>9</v>
      </c>
      <c r="L18" s="110">
        <v>10</v>
      </c>
      <c r="M18" s="110">
        <v>11</v>
      </c>
      <c r="N18" s="110">
        <v>12</v>
      </c>
      <c r="O18" s="110">
        <v>13</v>
      </c>
      <c r="P18" s="110">
        <v>14</v>
      </c>
      <c r="Q18" s="110">
        <v>15</v>
      </c>
      <c r="R18" s="26"/>
      <c r="S18" s="351"/>
      <c r="T18" s="351"/>
      <c r="U18" s="351"/>
      <c r="V18" s="26"/>
      <c r="W18" s="351"/>
      <c r="X18" s="351"/>
      <c r="Y18" s="351"/>
      <c r="Z18" s="351"/>
      <c r="AA18" s="351"/>
      <c r="AB18" s="351"/>
      <c r="AC18" s="351"/>
    </row>
    <row r="19" spans="1:29" ht="25.5">
      <c r="A19" s="105" t="s">
        <v>296</v>
      </c>
      <c r="B19" s="91" t="s">
        <v>7</v>
      </c>
      <c r="C19" s="113"/>
      <c r="D19" s="43">
        <f>E19+H19+I19+J19</f>
        <v>0</v>
      </c>
      <c r="E19" s="114">
        <f>E20+E31+E40+E41+E42+E45</f>
        <v>0</v>
      </c>
      <c r="F19" s="114">
        <f>F20+F31</f>
        <v>0</v>
      </c>
      <c r="G19" s="114">
        <f>G20+G31</f>
        <v>0</v>
      </c>
      <c r="H19" s="114">
        <f>H20+H31+H40+H41+H42+H45</f>
        <v>0</v>
      </c>
      <c r="I19" s="114">
        <f>I20+I31+I40+I41+I42+I45</f>
        <v>0</v>
      </c>
      <c r="J19" s="114">
        <f>J20+J31+J40+J41+J42+J45</f>
        <v>0</v>
      </c>
      <c r="K19" s="43">
        <f>L19+O19+P19+Q19</f>
        <v>0</v>
      </c>
      <c r="L19" s="114">
        <f>L20+L31+L40+L41+L42+L45</f>
        <v>0</v>
      </c>
      <c r="M19" s="114">
        <f>M20+M31</f>
        <v>0</v>
      </c>
      <c r="N19" s="114">
        <f>N20+N31</f>
        <v>0</v>
      </c>
      <c r="O19" s="114">
        <f>O20+O31+O40+O41+O42+O45</f>
        <v>0</v>
      </c>
      <c r="P19" s="114">
        <f>P20+P31+P40+P41+P42+P45</f>
        <v>0</v>
      </c>
      <c r="Q19" s="114">
        <f>Q20+Q31+Q40+Q41+Q42+Q45</f>
        <v>0</v>
      </c>
      <c r="R19" s="26"/>
      <c r="S19" s="96" t="str">
        <f>"стр."&amp;B19</f>
        <v>стр.100</v>
      </c>
      <c r="T19" s="176">
        <f>IF(E19&gt;=(F19+G19),0,ROUND(E19-(F19+G19),2))</f>
        <v>0</v>
      </c>
      <c r="U19" s="176">
        <f>IF(L19&gt;=(M19+N19),0,ROUND(L19-(M19+N19),2))</f>
        <v>0</v>
      </c>
      <c r="V19" s="26"/>
      <c r="W19" s="170" t="s">
        <v>119</v>
      </c>
      <c r="X19" s="176">
        <f>IF(D20&gt;=(D21+D26),0,ROUND((D20-(D21+D26)),2))</f>
        <v>0</v>
      </c>
      <c r="Y19" s="176">
        <f>IF(D21&gt;=(D22+D23+D24),0,ROUND((D21-(D22+D23+D24)),2))</f>
        <v>0</v>
      </c>
      <c r="Z19" s="176">
        <f>IF(D24&gt;=D25,0,ROUND((D24-D25),2))</f>
        <v>0</v>
      </c>
      <c r="AA19" s="176">
        <f>IF(D26&gt;=(D27+D28+D29),0,ROUND((D26-(D27+D28+D29)),2))</f>
        <v>0</v>
      </c>
      <c r="AB19" s="176">
        <f>IF(D29&gt;=D30,0,ROUND((D29-D30),2))</f>
        <v>0</v>
      </c>
      <c r="AC19" s="100" t="s">
        <v>90</v>
      </c>
    </row>
    <row r="20" spans="1:29" ht="52.5" customHeight="1">
      <c r="A20" s="104" t="s">
        <v>301</v>
      </c>
      <c r="B20" s="91" t="s">
        <v>117</v>
      </c>
      <c r="C20" s="100" t="s">
        <v>90</v>
      </c>
      <c r="D20" s="43">
        <f>E20+H20+I20+J20</f>
        <v>0</v>
      </c>
      <c r="E20" s="113"/>
      <c r="F20" s="113"/>
      <c r="G20" s="113"/>
      <c r="H20" s="113"/>
      <c r="I20" s="113"/>
      <c r="J20" s="113"/>
      <c r="K20" s="43">
        <f>L20+O20+P20+Q20</f>
        <v>0</v>
      </c>
      <c r="L20" s="113"/>
      <c r="M20" s="113"/>
      <c r="N20" s="113"/>
      <c r="O20" s="113"/>
      <c r="P20" s="113"/>
      <c r="Q20" s="113"/>
      <c r="R20" s="26"/>
      <c r="S20" s="134" t="str">
        <f aca="true" t="shared" si="0" ref="S20:S39">"стр."&amp;B20</f>
        <v>стр.200</v>
      </c>
      <c r="T20" s="176">
        <f aca="true" t="shared" si="1" ref="T20:T39">IF(E20&gt;=(F20+G20),0,ROUND(E20-(F20+G20),2))</f>
        <v>0</v>
      </c>
      <c r="U20" s="176">
        <f aca="true" t="shared" si="2" ref="U20:U39">IF(L20&gt;=(M20+N20),0,ROUND(L20-(M20+N20),2))</f>
        <v>0</v>
      </c>
      <c r="V20" s="26"/>
      <c r="W20" s="170" t="s">
        <v>120</v>
      </c>
      <c r="X20" s="176">
        <f>IF(E20&gt;=(E21+E26),0,ROUND((E20-(E21+E26)),2))</f>
        <v>0</v>
      </c>
      <c r="Y20" s="176">
        <f>IF(E21&gt;=(E22+E23+E24),0,ROUND((E21-(E22+E23+E24)),2))</f>
        <v>0</v>
      </c>
      <c r="Z20" s="176">
        <f>IF(E24&gt;=E25,0,ROUND((E24-E25),2))</f>
        <v>0</v>
      </c>
      <c r="AA20" s="176">
        <f>IF(E26&gt;=(E27+E28+E29),0,ROUND((E26-(E27+E28+E29)),2))</f>
        <v>0</v>
      </c>
      <c r="AB20" s="176">
        <f>IF(E29&gt;=E30,0,ROUND((E29-E30),2))</f>
        <v>0</v>
      </c>
      <c r="AC20" s="176">
        <f>IF(AND(E42&gt;0,E43+E44=0),"ошибка",IF(E42&gt;=(E43+E44),0,ROUND(E42-(E43+E44),2)))</f>
        <v>0</v>
      </c>
    </row>
    <row r="21" spans="1:29" ht="76.5">
      <c r="A21" s="156" t="s">
        <v>372</v>
      </c>
      <c r="B21" s="42" t="s">
        <v>118</v>
      </c>
      <c r="C21" s="142" t="s">
        <v>90</v>
      </c>
      <c r="D21" s="165">
        <f aca="true" t="shared" si="3" ref="D21:D29">E21+H21+I21+J21</f>
        <v>0</v>
      </c>
      <c r="E21" s="173"/>
      <c r="F21" s="173"/>
      <c r="G21" s="173"/>
      <c r="H21" s="173"/>
      <c r="I21" s="173"/>
      <c r="J21" s="173"/>
      <c r="K21" s="165">
        <f aca="true" t="shared" si="4" ref="K21:K29">L21+O21+P21+Q21</f>
        <v>0</v>
      </c>
      <c r="L21" s="173"/>
      <c r="M21" s="173"/>
      <c r="N21" s="173"/>
      <c r="O21" s="173"/>
      <c r="P21" s="173"/>
      <c r="Q21" s="173"/>
      <c r="R21" s="26"/>
      <c r="S21" s="134" t="str">
        <f t="shared" si="0"/>
        <v>стр.300</v>
      </c>
      <c r="T21" s="176">
        <f t="shared" si="1"/>
        <v>0</v>
      </c>
      <c r="U21" s="176">
        <f t="shared" si="2"/>
        <v>0</v>
      </c>
      <c r="V21" s="26"/>
      <c r="W21" s="170" t="s">
        <v>113</v>
      </c>
      <c r="X21" s="176">
        <f>IF(F20&gt;=(F21+F26),0,ROUND((F20-(F21+F26)),2))</f>
        <v>0</v>
      </c>
      <c r="Y21" s="176">
        <f>IF(F21&gt;=(F22+F23+F24),0,ROUND((F21-(F22+F23+F24)),2))</f>
        <v>0</v>
      </c>
      <c r="Z21" s="176">
        <f>IF(F24&gt;=F25,0,ROUND((F24-F25),2))</f>
        <v>0</v>
      </c>
      <c r="AA21" s="176">
        <f>IF(F26&gt;=(F27+F28+F29),0,ROUND((F26-(F27+F28+F29)),2))</f>
        <v>0</v>
      </c>
      <c r="AB21" s="176">
        <f>IF(F29&gt;=F30,0,ROUND((F29-F30),2))</f>
        <v>0</v>
      </c>
      <c r="AC21" s="100" t="s">
        <v>90</v>
      </c>
    </row>
    <row r="22" spans="1:29" ht="12.75">
      <c r="A22" s="174" t="s">
        <v>297</v>
      </c>
      <c r="B22" s="42" t="s">
        <v>133</v>
      </c>
      <c r="C22" s="142" t="s">
        <v>90</v>
      </c>
      <c r="D22" s="165">
        <f t="shared" si="3"/>
        <v>0</v>
      </c>
      <c r="E22" s="173"/>
      <c r="F22" s="173"/>
      <c r="G22" s="173"/>
      <c r="H22" s="173"/>
      <c r="I22" s="173"/>
      <c r="J22" s="173"/>
      <c r="K22" s="165">
        <f t="shared" si="4"/>
        <v>0</v>
      </c>
      <c r="L22" s="173"/>
      <c r="M22" s="173"/>
      <c r="N22" s="173"/>
      <c r="O22" s="173"/>
      <c r="P22" s="173"/>
      <c r="Q22" s="173"/>
      <c r="R22" s="26"/>
      <c r="S22" s="134" t="str">
        <f t="shared" si="0"/>
        <v>стр.310</v>
      </c>
      <c r="T22" s="176">
        <f t="shared" si="1"/>
        <v>0</v>
      </c>
      <c r="U22" s="176">
        <f t="shared" si="2"/>
        <v>0</v>
      </c>
      <c r="V22" s="26"/>
      <c r="W22" s="170" t="s">
        <v>114</v>
      </c>
      <c r="X22" s="176">
        <f>IF(G20&gt;=(G21+G26),0,ROUND((G20-(G21+G26)),2))</f>
        <v>0</v>
      </c>
      <c r="Y22" s="176">
        <f>IF(G21&gt;=(G22+G23+G24),0,ROUND((G21-(G22+G23+G24)),2))</f>
        <v>0</v>
      </c>
      <c r="Z22" s="176">
        <f>IF(G24&gt;=G25,0,ROUND((G24-G25),2))</f>
        <v>0</v>
      </c>
      <c r="AA22" s="176">
        <f>IF(G26&gt;=(G27+G28+G29),0,ROUND((G26-(G27+G28+G29)),2))</f>
        <v>0</v>
      </c>
      <c r="AB22" s="176">
        <f>IF(G29&gt;=G30,0,ROUND((G29-G30),2))</f>
        <v>0</v>
      </c>
      <c r="AC22" s="100" t="s">
        <v>90</v>
      </c>
    </row>
    <row r="23" spans="1:29" ht="41.25" customHeight="1">
      <c r="A23" s="292" t="s">
        <v>467</v>
      </c>
      <c r="B23" s="42" t="s">
        <v>134</v>
      </c>
      <c r="C23" s="142" t="s">
        <v>90</v>
      </c>
      <c r="D23" s="165">
        <f t="shared" si="3"/>
        <v>0</v>
      </c>
      <c r="E23" s="173"/>
      <c r="F23" s="173"/>
      <c r="G23" s="173"/>
      <c r="H23" s="173"/>
      <c r="I23" s="173"/>
      <c r="J23" s="173"/>
      <c r="K23" s="165">
        <f t="shared" si="4"/>
        <v>0</v>
      </c>
      <c r="L23" s="173"/>
      <c r="M23" s="173"/>
      <c r="N23" s="173"/>
      <c r="O23" s="173"/>
      <c r="P23" s="173"/>
      <c r="Q23" s="173"/>
      <c r="R23" s="26"/>
      <c r="S23" s="134" t="str">
        <f t="shared" si="0"/>
        <v>стр.320</v>
      </c>
      <c r="T23" s="176">
        <f t="shared" si="1"/>
        <v>0</v>
      </c>
      <c r="U23" s="176">
        <f t="shared" si="2"/>
        <v>0</v>
      </c>
      <c r="V23" s="26"/>
      <c r="W23" s="170" t="s">
        <v>115</v>
      </c>
      <c r="X23" s="176">
        <f>IF(H20&gt;=(H21+H26),0,ROUND((H20-(H21+H26)),2))</f>
        <v>0</v>
      </c>
      <c r="Y23" s="176">
        <f>IF(H21&gt;=(H22+H23+H24),0,ROUND((H21-(H22+H23+H24)),2))</f>
        <v>0</v>
      </c>
      <c r="Z23" s="176">
        <f>IF(H24&gt;=H25,0,ROUND((H24-H25),2))</f>
        <v>0</v>
      </c>
      <c r="AA23" s="176">
        <f>IF(H26&gt;=(H27+H28+H29),0,ROUND((H26-(H27+H28+H29)),2))</f>
        <v>0</v>
      </c>
      <c r="AB23" s="176">
        <f>IF(H29&gt;=H30,0,ROUND((H29-H30),2))</f>
        <v>0</v>
      </c>
      <c r="AC23" s="176">
        <f>IF(AND(H42&gt;0,H43+H44=0),"ошибка",IF(H42&gt;=(H43+H44),0,ROUND(H42-(H43+H44),2)))</f>
        <v>0</v>
      </c>
    </row>
    <row r="24" spans="1:29" ht="38.25">
      <c r="A24" s="175" t="s">
        <v>298</v>
      </c>
      <c r="B24" s="42" t="s">
        <v>135</v>
      </c>
      <c r="C24" s="142" t="s">
        <v>90</v>
      </c>
      <c r="D24" s="165">
        <f t="shared" si="3"/>
        <v>0</v>
      </c>
      <c r="E24" s="173"/>
      <c r="F24" s="173"/>
      <c r="G24" s="173"/>
      <c r="H24" s="173"/>
      <c r="I24" s="173"/>
      <c r="J24" s="173"/>
      <c r="K24" s="165">
        <f t="shared" si="4"/>
        <v>0</v>
      </c>
      <c r="L24" s="173"/>
      <c r="M24" s="173"/>
      <c r="N24" s="173"/>
      <c r="O24" s="173"/>
      <c r="P24" s="173"/>
      <c r="Q24" s="173"/>
      <c r="R24" s="26"/>
      <c r="S24" s="134" t="str">
        <f t="shared" si="0"/>
        <v>стр.330</v>
      </c>
      <c r="T24" s="176">
        <f t="shared" si="1"/>
        <v>0</v>
      </c>
      <c r="U24" s="176">
        <f t="shared" si="2"/>
        <v>0</v>
      </c>
      <c r="V24" s="26"/>
      <c r="W24" s="170" t="s">
        <v>116</v>
      </c>
      <c r="X24" s="176">
        <f>IF(I20&gt;=(I21+I26),0,ROUND((I20-(I21+I26)),2))</f>
        <v>0</v>
      </c>
      <c r="Y24" s="176">
        <f>IF(I21&gt;=(I22+I23+I24),0,ROUND((I21-(I22+I23+I24)),2))</f>
        <v>0</v>
      </c>
      <c r="Z24" s="176">
        <f>IF(I24&gt;=I25,0,ROUND((I24-I25),2))</f>
        <v>0</v>
      </c>
      <c r="AA24" s="176">
        <f>IF(I26&gt;=(I27+I28+I29),0,ROUND((I26-(I27+I28+I29)),2))</f>
        <v>0</v>
      </c>
      <c r="AB24" s="176">
        <f>IF(I29&gt;=I30,0,ROUND((I29-I30),2))</f>
        <v>0</v>
      </c>
      <c r="AC24" s="176">
        <f>IF(AND(I42&gt;0,I43+I44=0),"ошибка",IF(I42&gt;=(I43+I44),0,ROUND(I42-(I43+I44),2)))</f>
        <v>0</v>
      </c>
    </row>
    <row r="25" spans="1:29" ht="25.5">
      <c r="A25" s="145" t="s">
        <v>299</v>
      </c>
      <c r="B25" s="42" t="s">
        <v>136</v>
      </c>
      <c r="C25" s="142" t="s">
        <v>90</v>
      </c>
      <c r="D25" s="165">
        <f t="shared" si="3"/>
        <v>0</v>
      </c>
      <c r="E25" s="173"/>
      <c r="F25" s="173"/>
      <c r="G25" s="173"/>
      <c r="H25" s="173"/>
      <c r="I25" s="173"/>
      <c r="J25" s="173"/>
      <c r="K25" s="165">
        <f t="shared" si="4"/>
        <v>0</v>
      </c>
      <c r="L25" s="173"/>
      <c r="M25" s="173"/>
      <c r="N25" s="173"/>
      <c r="O25" s="173"/>
      <c r="P25" s="173"/>
      <c r="Q25" s="173"/>
      <c r="R25" s="26"/>
      <c r="S25" s="134" t="str">
        <f t="shared" si="0"/>
        <v>стр.331</v>
      </c>
      <c r="T25" s="176">
        <f t="shared" si="1"/>
        <v>0</v>
      </c>
      <c r="U25" s="176">
        <f t="shared" si="2"/>
        <v>0</v>
      </c>
      <c r="V25" s="26"/>
      <c r="W25" s="170" t="s">
        <v>17</v>
      </c>
      <c r="X25" s="176">
        <f>IF(J20&gt;=(J21+J26),0,ROUND((J20-(J21+J26)),2))</f>
        <v>0</v>
      </c>
      <c r="Y25" s="176">
        <f>IF(J21&gt;=(J22+J23+J24),0,ROUND((J21-(J22+J23+J24)),2))</f>
        <v>0</v>
      </c>
      <c r="Z25" s="176">
        <f>IF(J24&gt;=J25,0,ROUND((J24-J25),2))</f>
        <v>0</v>
      </c>
      <c r="AA25" s="176">
        <f>IF(J26&gt;=(J27+J28+J29),0,ROUND((J26-(J27+J28+J29)),2))</f>
        <v>0</v>
      </c>
      <c r="AB25" s="176">
        <f>IF(J29&gt;=J30,0,ROUND((J29-J30),2))</f>
        <v>0</v>
      </c>
      <c r="AC25" s="176">
        <f>IF(AND(J42&gt;0,J43+J44=0),"ошибка",IF(J42&gt;=(J43+J44),0,ROUND(J42-(J43+J44),2)))</f>
        <v>0</v>
      </c>
    </row>
    <row r="26" spans="1:29" ht="51">
      <c r="A26" s="146" t="s">
        <v>300</v>
      </c>
      <c r="B26" s="42" t="s">
        <v>131</v>
      </c>
      <c r="C26" s="142" t="s">
        <v>90</v>
      </c>
      <c r="D26" s="165">
        <f t="shared" si="3"/>
        <v>0</v>
      </c>
      <c r="E26" s="173"/>
      <c r="F26" s="173"/>
      <c r="G26" s="173"/>
      <c r="H26" s="173"/>
      <c r="I26" s="173"/>
      <c r="J26" s="173"/>
      <c r="K26" s="165">
        <f t="shared" si="4"/>
        <v>0</v>
      </c>
      <c r="L26" s="173"/>
      <c r="M26" s="173"/>
      <c r="N26" s="173"/>
      <c r="O26" s="173"/>
      <c r="P26" s="173"/>
      <c r="Q26" s="173"/>
      <c r="R26" s="26"/>
      <c r="S26" s="134" t="str">
        <f t="shared" si="0"/>
        <v>стр.400</v>
      </c>
      <c r="T26" s="176">
        <f t="shared" si="1"/>
        <v>0</v>
      </c>
      <c r="U26" s="176">
        <f t="shared" si="2"/>
        <v>0</v>
      </c>
      <c r="V26" s="26"/>
      <c r="W26" s="170" t="s">
        <v>18</v>
      </c>
      <c r="X26" s="176">
        <f>IF(K20&gt;=(K21+K26),0,ROUND((K20-(K21+K26)),2))</f>
        <v>0</v>
      </c>
      <c r="Y26" s="176">
        <f>IF(K21&gt;=(K22+K23+K24),0,ROUND((K21-(K22+K23+K24)),2))</f>
        <v>0</v>
      </c>
      <c r="Z26" s="176">
        <f>IF(K24&gt;=K25,0,ROUND((K24-K25),2))</f>
        <v>0</v>
      </c>
      <c r="AA26" s="176">
        <f>IF(K26&gt;=(K27+K28+K29),0,ROUND((K26-(K27+K28+K29)),2))</f>
        <v>0</v>
      </c>
      <c r="AB26" s="176">
        <f>IF(K29&gt;=K30,0,ROUND((K29-K30),2))</f>
        <v>0</v>
      </c>
      <c r="AC26" s="100" t="s">
        <v>90</v>
      </c>
    </row>
    <row r="27" spans="1:29" ht="12.75">
      <c r="A27" s="174" t="s">
        <v>297</v>
      </c>
      <c r="B27" s="111" t="s">
        <v>137</v>
      </c>
      <c r="C27" s="142" t="s">
        <v>90</v>
      </c>
      <c r="D27" s="165">
        <f t="shared" si="3"/>
        <v>0</v>
      </c>
      <c r="E27" s="173"/>
      <c r="F27" s="173"/>
      <c r="G27" s="173"/>
      <c r="H27" s="173"/>
      <c r="I27" s="173"/>
      <c r="J27" s="173"/>
      <c r="K27" s="165">
        <f t="shared" si="4"/>
        <v>0</v>
      </c>
      <c r="L27" s="173"/>
      <c r="M27" s="173"/>
      <c r="N27" s="173"/>
      <c r="O27" s="173"/>
      <c r="P27" s="173"/>
      <c r="Q27" s="173"/>
      <c r="R27" s="109"/>
      <c r="S27" s="134" t="str">
        <f t="shared" si="0"/>
        <v>стр.410</v>
      </c>
      <c r="T27" s="176">
        <f t="shared" si="1"/>
        <v>0</v>
      </c>
      <c r="U27" s="176">
        <f t="shared" si="2"/>
        <v>0</v>
      </c>
      <c r="V27" s="109"/>
      <c r="W27" s="170" t="s">
        <v>19</v>
      </c>
      <c r="X27" s="176">
        <f>IF(L20&gt;=(L21+L26),0,ROUND((L20-(L21+L26)),2))</f>
        <v>0</v>
      </c>
      <c r="Y27" s="176">
        <f>IF(L21&gt;=(L22+L23+L24),0,ROUND((L21-(L22+L23+L24)),2))</f>
        <v>0</v>
      </c>
      <c r="Z27" s="176">
        <f>IF(L24&gt;=L25,0,ROUND((L24-L25),2))</f>
        <v>0</v>
      </c>
      <c r="AA27" s="176">
        <f>IF(L26&gt;=(L27+L28+L29),0,ROUND((L26-(L27+L28+L29)),2))</f>
        <v>0</v>
      </c>
      <c r="AB27" s="176">
        <f>IF(L29&gt;=L30,0,ROUND((L29-L30),2))</f>
        <v>0</v>
      </c>
      <c r="AC27" s="176">
        <f>IF(AND(L42&gt;0,L43+L44=0),"ошибка",IF(L42&gt;=(L43+L44),0,ROUND(L42-(L43+L44),2)))</f>
        <v>0</v>
      </c>
    </row>
    <row r="28" spans="1:29" ht="38.25">
      <c r="A28" s="292" t="s">
        <v>467</v>
      </c>
      <c r="B28" s="111" t="s">
        <v>138</v>
      </c>
      <c r="C28" s="142" t="s">
        <v>90</v>
      </c>
      <c r="D28" s="165">
        <f t="shared" si="3"/>
        <v>0</v>
      </c>
      <c r="E28" s="173"/>
      <c r="F28" s="173"/>
      <c r="G28" s="173"/>
      <c r="H28" s="173"/>
      <c r="I28" s="173"/>
      <c r="J28" s="173"/>
      <c r="K28" s="165">
        <f t="shared" si="4"/>
        <v>0</v>
      </c>
      <c r="L28" s="173"/>
      <c r="M28" s="173"/>
      <c r="N28" s="173"/>
      <c r="O28" s="173"/>
      <c r="P28" s="173"/>
      <c r="Q28" s="173"/>
      <c r="R28" s="109"/>
      <c r="S28" s="134" t="str">
        <f t="shared" si="0"/>
        <v>стр.420</v>
      </c>
      <c r="T28" s="176">
        <f t="shared" si="1"/>
        <v>0</v>
      </c>
      <c r="U28" s="176">
        <f t="shared" si="2"/>
        <v>0</v>
      </c>
      <c r="V28" s="109"/>
      <c r="W28" s="170" t="s">
        <v>20</v>
      </c>
      <c r="X28" s="176">
        <f>IF(M20&gt;=(M21+M26),0,ROUND((M20-(M21+M26)),2))</f>
        <v>0</v>
      </c>
      <c r="Y28" s="176">
        <f>IF(M21&gt;=(M22+M23+M24),0,ROUND((M21-(M22+M23+M24)),2))</f>
        <v>0</v>
      </c>
      <c r="Z28" s="176">
        <f>IF(M24&gt;=M25,0,ROUND((M24-M25),2))</f>
        <v>0</v>
      </c>
      <c r="AA28" s="176">
        <f>IF(M26&gt;=(M27+M28+M29),0,ROUND((M26-(M27+M28+M29)),2))</f>
        <v>0</v>
      </c>
      <c r="AB28" s="176">
        <f>IF(M29&gt;=M30,0,ROUND((M29-M30),2))</f>
        <v>0</v>
      </c>
      <c r="AC28" s="100" t="s">
        <v>90</v>
      </c>
    </row>
    <row r="29" spans="1:29" ht="38.25">
      <c r="A29" s="175" t="s">
        <v>298</v>
      </c>
      <c r="B29" s="111" t="s">
        <v>139</v>
      </c>
      <c r="C29" s="142" t="s">
        <v>90</v>
      </c>
      <c r="D29" s="165">
        <f t="shared" si="3"/>
        <v>0</v>
      </c>
      <c r="E29" s="173"/>
      <c r="F29" s="173"/>
      <c r="G29" s="173"/>
      <c r="H29" s="173"/>
      <c r="I29" s="173"/>
      <c r="J29" s="173"/>
      <c r="K29" s="165">
        <f t="shared" si="4"/>
        <v>0</v>
      </c>
      <c r="L29" s="173"/>
      <c r="M29" s="173"/>
      <c r="N29" s="173"/>
      <c r="O29" s="173"/>
      <c r="P29" s="173"/>
      <c r="Q29" s="173"/>
      <c r="R29" s="109"/>
      <c r="S29" s="134" t="str">
        <f t="shared" si="0"/>
        <v>стр.430</v>
      </c>
      <c r="T29" s="176">
        <f t="shared" si="1"/>
        <v>0</v>
      </c>
      <c r="U29" s="176">
        <f t="shared" si="2"/>
        <v>0</v>
      </c>
      <c r="V29" s="109"/>
      <c r="W29" s="170" t="s">
        <v>21</v>
      </c>
      <c r="X29" s="176">
        <f>IF(N20&gt;=(N21+N26),0,ROUND((N20-(N21+N26)),2))</f>
        <v>0</v>
      </c>
      <c r="Y29" s="176">
        <f>IF(N21&gt;=(N22+N23+N24),0,ROUND((N21-(N22+N23+N24)),2))</f>
        <v>0</v>
      </c>
      <c r="Z29" s="176">
        <f>IF(N24&gt;=N25,0,ROUND((N24-N25),2))</f>
        <v>0</v>
      </c>
      <c r="AA29" s="176">
        <f>IF(N26&gt;=(N27+N28+N29),0,ROUND((N26-(N27+N28+N29)),2))</f>
        <v>0</v>
      </c>
      <c r="AB29" s="176">
        <f>IF(N29&gt;=N30,0,ROUND((N29-N30),2))</f>
        <v>0</v>
      </c>
      <c r="AC29" s="100" t="s">
        <v>90</v>
      </c>
    </row>
    <row r="30" spans="1:29" ht="25.5">
      <c r="A30" s="145" t="s">
        <v>299</v>
      </c>
      <c r="B30" s="42" t="s">
        <v>140</v>
      </c>
      <c r="C30" s="142" t="s">
        <v>90</v>
      </c>
      <c r="D30" s="165">
        <f>E30+H30+I30+J30</f>
        <v>0</v>
      </c>
      <c r="E30" s="173"/>
      <c r="F30" s="173"/>
      <c r="G30" s="173"/>
      <c r="H30" s="173"/>
      <c r="I30" s="173"/>
      <c r="J30" s="173"/>
      <c r="K30" s="165">
        <f>L30+O30+P30+Q30</f>
        <v>0</v>
      </c>
      <c r="L30" s="173"/>
      <c r="M30" s="173"/>
      <c r="N30" s="173"/>
      <c r="O30" s="173"/>
      <c r="P30" s="173"/>
      <c r="Q30" s="173"/>
      <c r="R30" s="26"/>
      <c r="S30" s="134" t="str">
        <f t="shared" si="0"/>
        <v>стр.431</v>
      </c>
      <c r="T30" s="176">
        <f t="shared" si="1"/>
        <v>0</v>
      </c>
      <c r="U30" s="176">
        <f t="shared" si="2"/>
        <v>0</v>
      </c>
      <c r="V30" s="26"/>
      <c r="W30" s="170" t="s">
        <v>22</v>
      </c>
      <c r="X30" s="176">
        <f>IF(O20&gt;=(O21+O26),0,ROUND((O20-(O21+O26)),2))</f>
        <v>0</v>
      </c>
      <c r="Y30" s="176">
        <f>IF(O21&gt;=(O22+O23+O24),0,ROUND((O21-(O22+O23+O24)),2))</f>
        <v>0</v>
      </c>
      <c r="Z30" s="176">
        <f>IF(O24&gt;=O25,0,ROUND((O24-O25),2))</f>
        <v>0</v>
      </c>
      <c r="AA30" s="176">
        <f>IF(O26&gt;=(O27+O28+O29),0,ROUND((O26-(O27+O28+O29)),2))</f>
        <v>0</v>
      </c>
      <c r="AB30" s="176">
        <f>IF(O29&gt;=O30,0,ROUND((O29-O30),2))</f>
        <v>0</v>
      </c>
      <c r="AC30" s="176">
        <f>IF(AND(O42&gt;0,O43+O44=0),"ошибка",IF(O42&gt;=(O43+O44),0,ROUND(O42-(O43+O44),2)))</f>
        <v>0</v>
      </c>
    </row>
    <row r="31" spans="1:29" ht="25.5">
      <c r="A31" s="104" t="s">
        <v>302</v>
      </c>
      <c r="B31" s="91" t="s">
        <v>132</v>
      </c>
      <c r="C31" s="100" t="s">
        <v>90</v>
      </c>
      <c r="D31" s="43">
        <f>E31+H31+I31+J31</f>
        <v>0</v>
      </c>
      <c r="E31" s="92">
        <f aca="true" t="shared" si="5" ref="E31:J31">SUM(E32:E39)</f>
        <v>0</v>
      </c>
      <c r="F31" s="92">
        <f t="shared" si="5"/>
        <v>0</v>
      </c>
      <c r="G31" s="92">
        <f t="shared" si="5"/>
        <v>0</v>
      </c>
      <c r="H31" s="92">
        <f t="shared" si="5"/>
        <v>0</v>
      </c>
      <c r="I31" s="92">
        <f t="shared" si="5"/>
        <v>0</v>
      </c>
      <c r="J31" s="92">
        <f t="shared" si="5"/>
        <v>0</v>
      </c>
      <c r="K31" s="43">
        <f>L31+O31+P31+Q31</f>
        <v>0</v>
      </c>
      <c r="L31" s="92">
        <f aca="true" t="shared" si="6" ref="L31:Q31">SUM(L32:L39)</f>
        <v>0</v>
      </c>
      <c r="M31" s="92">
        <f t="shared" si="6"/>
        <v>0</v>
      </c>
      <c r="N31" s="92">
        <f t="shared" si="6"/>
        <v>0</v>
      </c>
      <c r="O31" s="92">
        <f t="shared" si="6"/>
        <v>0</v>
      </c>
      <c r="P31" s="92">
        <f t="shared" si="6"/>
        <v>0</v>
      </c>
      <c r="Q31" s="92">
        <f t="shared" si="6"/>
        <v>0</v>
      </c>
      <c r="R31" s="26"/>
      <c r="S31" s="134" t="str">
        <f t="shared" si="0"/>
        <v>стр.500</v>
      </c>
      <c r="T31" s="176">
        <f t="shared" si="1"/>
        <v>0</v>
      </c>
      <c r="U31" s="176">
        <f t="shared" si="2"/>
        <v>0</v>
      </c>
      <c r="V31" s="26"/>
      <c r="W31" s="170" t="s">
        <v>121</v>
      </c>
      <c r="X31" s="176">
        <f>IF(P20&gt;=(P21+P26),0,ROUND((P20-(P21+P26)),2))</f>
        <v>0</v>
      </c>
      <c r="Y31" s="176">
        <f>IF(P21&gt;=(P22+P23+P24),0,ROUND((P21-(P22+P23+P24)),2))</f>
        <v>0</v>
      </c>
      <c r="Z31" s="176">
        <f>IF(P24&gt;=P25,0,ROUND((P24-P25),2))</f>
        <v>0</v>
      </c>
      <c r="AA31" s="176">
        <f>IF(P26&gt;=(P27+P28+P29),0,ROUND((P26-(P27+P28+P29)),2))</f>
        <v>0</v>
      </c>
      <c r="AB31" s="176">
        <f>IF(P29&gt;=P30,0,ROUND((P29-P30),2))</f>
        <v>0</v>
      </c>
      <c r="AC31" s="176">
        <f>IF(AND(P42&gt;0,P43+P44=0),"ошибка",IF(P42&gt;=(P43+P44),0,ROUND(P42-(P43+P44),2)))</f>
        <v>0</v>
      </c>
    </row>
    <row r="32" spans="1:29" ht="12.75">
      <c r="A32" s="144" t="s">
        <v>294</v>
      </c>
      <c r="B32" s="111" t="s">
        <v>141</v>
      </c>
      <c r="C32" s="142" t="s">
        <v>90</v>
      </c>
      <c r="D32" s="112">
        <f aca="true" t="shared" si="7" ref="D32:D41">E32+H32+I32+J32</f>
        <v>0</v>
      </c>
      <c r="E32" s="164">
        <f>Мероприятия!H17</f>
        <v>0</v>
      </c>
      <c r="F32" s="164">
        <f>Мероприятия!J17</f>
        <v>0</v>
      </c>
      <c r="G32" s="164">
        <f>Мероприятия!L17</f>
        <v>0</v>
      </c>
      <c r="H32" s="164">
        <f>Мероприятия!N17</f>
        <v>0</v>
      </c>
      <c r="I32" s="164">
        <f>Мероприятия!R17</f>
        <v>0</v>
      </c>
      <c r="J32" s="164">
        <f>Мероприятия!T17</f>
        <v>0</v>
      </c>
      <c r="K32" s="112">
        <f aca="true" t="shared" si="8" ref="K32:K41">L32+O32+P32+Q32</f>
        <v>0</v>
      </c>
      <c r="L32" s="164">
        <f>Мероприятия!Y17</f>
        <v>0</v>
      </c>
      <c r="M32" s="164">
        <f>Мероприятия!AA17</f>
        <v>0</v>
      </c>
      <c r="N32" s="164">
        <f>Мероприятия!AC17</f>
        <v>0</v>
      </c>
      <c r="O32" s="164">
        <f>Мероприятия!AE17</f>
        <v>0</v>
      </c>
      <c r="P32" s="164">
        <f>Мероприятия!AI17</f>
        <v>0</v>
      </c>
      <c r="Q32" s="164">
        <f>Мероприятия!AK17</f>
        <v>0</v>
      </c>
      <c r="R32" s="109"/>
      <c r="S32" s="134" t="str">
        <f t="shared" si="0"/>
        <v>стр.510</v>
      </c>
      <c r="T32" s="176">
        <f t="shared" si="1"/>
        <v>0</v>
      </c>
      <c r="U32" s="176">
        <f t="shared" si="2"/>
        <v>0</v>
      </c>
      <c r="V32" s="109"/>
      <c r="W32" s="170" t="s">
        <v>122</v>
      </c>
      <c r="X32" s="176">
        <f>IF(Q20&gt;=(Q21+Q26),0,ROUND((Q20-(Q21+Q26)),2))</f>
        <v>0</v>
      </c>
      <c r="Y32" s="176">
        <f>IF(Q21&gt;=(Q22+Q23+Q24),0,ROUND((Q21-(Q22+Q23+Q24)),2))</f>
        <v>0</v>
      </c>
      <c r="Z32" s="176">
        <f>IF(Q24&gt;=Q25,0,ROUND((Q24-Q25),2))</f>
        <v>0</v>
      </c>
      <c r="AA32" s="176">
        <f>IF(Q26&gt;=(Q27+Q28+Q29),0,ROUND((Q26-(Q27+Q28+Q29)),2))</f>
        <v>0</v>
      </c>
      <c r="AB32" s="176">
        <f>IF(Q29&gt;=Q30,0,ROUND((Q29-Q30),2))</f>
        <v>0</v>
      </c>
      <c r="AC32" s="176">
        <f>IF(AND(Q42&gt;0,Q43+Q44=0),"ошибка",IF(Q42&gt;=(Q43+Q44),0,ROUND(Q42-(Q43+Q44),2)))</f>
        <v>0</v>
      </c>
    </row>
    <row r="33" spans="1:29" ht="12.75">
      <c r="A33" s="144" t="s">
        <v>126</v>
      </c>
      <c r="B33" s="111" t="s">
        <v>142</v>
      </c>
      <c r="C33" s="142" t="s">
        <v>90</v>
      </c>
      <c r="D33" s="112">
        <f t="shared" si="7"/>
        <v>0</v>
      </c>
      <c r="E33" s="164">
        <f>Мероприятия!H67</f>
        <v>0</v>
      </c>
      <c r="F33" s="164">
        <f>Мероприятия!J67</f>
        <v>0</v>
      </c>
      <c r="G33" s="164">
        <f>Мероприятия!L67</f>
        <v>0</v>
      </c>
      <c r="H33" s="164">
        <f>Мероприятия!N67</f>
        <v>0</v>
      </c>
      <c r="I33" s="164">
        <f>Мероприятия!R67</f>
        <v>0</v>
      </c>
      <c r="J33" s="164">
        <f>Мероприятия!T67</f>
        <v>0</v>
      </c>
      <c r="K33" s="112">
        <f t="shared" si="8"/>
        <v>0</v>
      </c>
      <c r="L33" s="164">
        <f>Мероприятия!Y67</f>
        <v>0</v>
      </c>
      <c r="M33" s="164">
        <f>Мероприятия!AA67</f>
        <v>0</v>
      </c>
      <c r="N33" s="164">
        <f>Мероприятия!AC67</f>
        <v>0</v>
      </c>
      <c r="O33" s="164">
        <f>Мероприятия!AE67</f>
        <v>0</v>
      </c>
      <c r="P33" s="164">
        <f>Мероприятия!AI67</f>
        <v>0</v>
      </c>
      <c r="Q33" s="164">
        <f>Мероприятия!AK67</f>
        <v>0</v>
      </c>
      <c r="R33" s="109"/>
      <c r="S33" s="134" t="str">
        <f t="shared" si="0"/>
        <v>стр.520</v>
      </c>
      <c r="T33" s="176">
        <f t="shared" si="1"/>
        <v>0</v>
      </c>
      <c r="U33" s="176">
        <f t="shared" si="2"/>
        <v>0</v>
      </c>
      <c r="V33" s="109"/>
      <c r="W33" s="109"/>
      <c r="X33" s="109"/>
      <c r="Y33" s="109"/>
      <c r="Z33" s="109"/>
      <c r="AA33" s="109"/>
      <c r="AB33" s="109"/>
      <c r="AC33" s="157"/>
    </row>
    <row r="34" spans="1:29" ht="51">
      <c r="A34" s="144" t="s">
        <v>130</v>
      </c>
      <c r="B34" s="111" t="s">
        <v>143</v>
      </c>
      <c r="C34" s="142" t="s">
        <v>90</v>
      </c>
      <c r="D34" s="112">
        <f t="shared" si="7"/>
        <v>0</v>
      </c>
      <c r="E34" s="164">
        <f>Мероприятия!H103+Мероприятия!H165+Мероприятия!H226</f>
        <v>0</v>
      </c>
      <c r="F34" s="164">
        <f>Мероприятия!J103</f>
        <v>0</v>
      </c>
      <c r="G34" s="164">
        <f>Мероприятия!L103</f>
        <v>0</v>
      </c>
      <c r="H34" s="164">
        <f>Мероприятия!N103+Мероприятия!N165+Мероприятия!N226</f>
        <v>0</v>
      </c>
      <c r="I34" s="164">
        <f>Мероприятия!R103+Мероприятия!R165+Мероприятия!R226</f>
        <v>0</v>
      </c>
      <c r="J34" s="164">
        <f>Мероприятия!T103+Мероприятия!T165+Мероприятия!T226</f>
        <v>0</v>
      </c>
      <c r="K34" s="112">
        <f t="shared" si="8"/>
        <v>0</v>
      </c>
      <c r="L34" s="164">
        <f>Мероприятия!Y103+Мероприятия!Y165+Мероприятия!Y226</f>
        <v>0</v>
      </c>
      <c r="M34" s="164">
        <f>Мероприятия!AA103</f>
        <v>0</v>
      </c>
      <c r="N34" s="164">
        <f>Мероприятия!AC103</f>
        <v>0</v>
      </c>
      <c r="O34" s="164">
        <f>Мероприятия!AE103+Мероприятия!AE165+Мероприятия!AE226</f>
        <v>0</v>
      </c>
      <c r="P34" s="164">
        <f>Мероприятия!AI103+Мероприятия!AI165+Мероприятия!AI226</f>
        <v>0</v>
      </c>
      <c r="Q34" s="164">
        <f>Мероприятия!AK103+Мероприятия!AK165+Мероприятия!AK226</f>
        <v>0</v>
      </c>
      <c r="R34" s="109"/>
      <c r="S34" s="170" t="str">
        <f t="shared" si="0"/>
        <v>стр.530</v>
      </c>
      <c r="T34" s="176">
        <f t="shared" si="1"/>
        <v>0</v>
      </c>
      <c r="U34" s="176">
        <f t="shared" si="2"/>
        <v>0</v>
      </c>
      <c r="V34" s="109"/>
      <c r="W34" s="157"/>
      <c r="X34" s="157"/>
      <c r="Y34" s="157"/>
      <c r="Z34" s="157"/>
      <c r="AA34" s="157"/>
      <c r="AB34" s="157"/>
      <c r="AC34" s="157"/>
    </row>
    <row r="35" spans="1:29" ht="25.5">
      <c r="A35" s="144" t="s">
        <v>127</v>
      </c>
      <c r="B35" s="111" t="s">
        <v>144</v>
      </c>
      <c r="C35" s="142" t="s">
        <v>90</v>
      </c>
      <c r="D35" s="112">
        <f t="shared" si="7"/>
        <v>0</v>
      </c>
      <c r="E35" s="164">
        <f>Мероприятия!H127</f>
        <v>0</v>
      </c>
      <c r="F35" s="164">
        <f>Мероприятия!J127</f>
        <v>0</v>
      </c>
      <c r="G35" s="164">
        <f>Мероприятия!L127</f>
        <v>0</v>
      </c>
      <c r="H35" s="164">
        <f>Мероприятия!N127</f>
        <v>0</v>
      </c>
      <c r="I35" s="164">
        <f>Мероприятия!R127</f>
        <v>0</v>
      </c>
      <c r="J35" s="164">
        <f>Мероприятия!T127</f>
        <v>0</v>
      </c>
      <c r="K35" s="112">
        <f t="shared" si="8"/>
        <v>0</v>
      </c>
      <c r="L35" s="164">
        <f>Мероприятия!Y127</f>
        <v>0</v>
      </c>
      <c r="M35" s="164">
        <f>Мероприятия!AA127</f>
        <v>0</v>
      </c>
      <c r="N35" s="164">
        <f>Мероприятия!AC127</f>
        <v>0</v>
      </c>
      <c r="O35" s="164">
        <f>Мероприятия!AE127</f>
        <v>0</v>
      </c>
      <c r="P35" s="164">
        <f>Мероприятия!AI127</f>
        <v>0</v>
      </c>
      <c r="Q35" s="164">
        <f>Мероприятия!AK127</f>
        <v>0</v>
      </c>
      <c r="R35" s="109"/>
      <c r="S35" s="170" t="str">
        <f t="shared" si="0"/>
        <v>стр.540</v>
      </c>
      <c r="T35" s="176">
        <f t="shared" si="1"/>
        <v>0</v>
      </c>
      <c r="U35" s="176">
        <f t="shared" si="2"/>
        <v>0</v>
      </c>
      <c r="V35" s="157"/>
      <c r="W35" s="157"/>
      <c r="X35" s="157"/>
      <c r="Y35" s="157"/>
      <c r="Z35" s="157"/>
      <c r="AA35" s="157"/>
      <c r="AB35" s="157"/>
      <c r="AC35" s="157"/>
    </row>
    <row r="36" spans="1:29" ht="12.75">
      <c r="A36" s="144" t="s">
        <v>128</v>
      </c>
      <c r="B36" s="111" t="s">
        <v>145</v>
      </c>
      <c r="C36" s="142" t="s">
        <v>90</v>
      </c>
      <c r="D36" s="112">
        <f t="shared" si="7"/>
        <v>0</v>
      </c>
      <c r="E36" s="164">
        <f>Мероприятия!H140+Мероприятия!H141+Мероприятия!H156+Мероприятия!H158</f>
        <v>0</v>
      </c>
      <c r="F36" s="164">
        <f>Мероприятия!J140+Мероприятия!J141+Мероприятия!J156+Мероприятия!J158</f>
        <v>0</v>
      </c>
      <c r="G36" s="164">
        <f>Мероприятия!L140+Мероприятия!L141+Мероприятия!L156+Мероприятия!L158</f>
        <v>0</v>
      </c>
      <c r="H36" s="164">
        <f>Мероприятия!N140+Мероприятия!N141+Мероприятия!N156+Мероприятия!N158</f>
        <v>0</v>
      </c>
      <c r="I36" s="164">
        <f>Мероприятия!R140+Мероприятия!R141+Мероприятия!R156+Мероприятия!R158</f>
        <v>0</v>
      </c>
      <c r="J36" s="164">
        <f>Мероприятия!T140+Мероприятия!T141+Мероприятия!T156+Мероприятия!T158</f>
        <v>0</v>
      </c>
      <c r="K36" s="112">
        <f t="shared" si="8"/>
        <v>0</v>
      </c>
      <c r="L36" s="164">
        <f>Мероприятия!Y140+Мероприятия!Y141+Мероприятия!Y156+Мероприятия!Y158</f>
        <v>0</v>
      </c>
      <c r="M36" s="164">
        <f>Мероприятия!AA140+Мероприятия!AA141+Мероприятия!AA156+Мероприятия!AA158</f>
        <v>0</v>
      </c>
      <c r="N36" s="164">
        <f>Мероприятия!AC140+Мероприятия!AC141+Мероприятия!AC156+Мероприятия!AC158</f>
        <v>0</v>
      </c>
      <c r="O36" s="164">
        <f>Мероприятия!AE140+Мероприятия!AE141+Мероприятия!AE156+Мероприятия!AE158</f>
        <v>0</v>
      </c>
      <c r="P36" s="164">
        <f>Мероприятия!AI140+Мероприятия!AI141+Мероприятия!AI156+Мероприятия!AI158</f>
        <v>0</v>
      </c>
      <c r="Q36" s="164">
        <f>Мероприятия!AK140+Мероприятия!AK141+Мероприятия!AK156+Мероприятия!AK158</f>
        <v>0</v>
      </c>
      <c r="R36" s="109"/>
      <c r="S36" s="170" t="str">
        <f t="shared" si="0"/>
        <v>стр.550</v>
      </c>
      <c r="T36" s="176">
        <f t="shared" si="1"/>
        <v>0</v>
      </c>
      <c r="U36" s="176">
        <f t="shared" si="2"/>
        <v>0</v>
      </c>
      <c r="V36" s="157"/>
      <c r="W36" s="157"/>
      <c r="X36" s="157"/>
      <c r="Y36" s="157"/>
      <c r="Z36" s="157"/>
      <c r="AA36" s="157"/>
      <c r="AB36" s="157"/>
      <c r="AC36" s="157"/>
    </row>
    <row r="37" spans="1:29" ht="51">
      <c r="A37" s="144" t="s">
        <v>129</v>
      </c>
      <c r="B37" s="111" t="s">
        <v>146</v>
      </c>
      <c r="C37" s="142" t="s">
        <v>90</v>
      </c>
      <c r="D37" s="112">
        <f t="shared" si="7"/>
        <v>0</v>
      </c>
      <c r="E37" s="164">
        <f>Мероприятия!H138+Мероприятия!H139</f>
        <v>0</v>
      </c>
      <c r="F37" s="164">
        <f>Мероприятия!J138+Мероприятия!J139</f>
        <v>0</v>
      </c>
      <c r="G37" s="164">
        <f>Мероприятия!L138+Мероприятия!L139</f>
        <v>0</v>
      </c>
      <c r="H37" s="164">
        <f>Мероприятия!N138+Мероприятия!N139</f>
        <v>0</v>
      </c>
      <c r="I37" s="164">
        <f>Мероприятия!R138+Мероприятия!R139</f>
        <v>0</v>
      </c>
      <c r="J37" s="164">
        <f>Мероприятия!T138+Мероприятия!T139</f>
        <v>0</v>
      </c>
      <c r="K37" s="112">
        <f t="shared" si="8"/>
        <v>0</v>
      </c>
      <c r="L37" s="164">
        <f>Мероприятия!Y138+Мероприятия!Y139</f>
        <v>0</v>
      </c>
      <c r="M37" s="164">
        <f>Мероприятия!AA138+Мероприятия!AA139</f>
        <v>0</v>
      </c>
      <c r="N37" s="164">
        <f>Мероприятия!AC138+Мероприятия!AC139</f>
        <v>0</v>
      </c>
      <c r="O37" s="164">
        <f>Мероприятия!AE138+Мероприятия!AE139</f>
        <v>0</v>
      </c>
      <c r="P37" s="164">
        <f>Мероприятия!AI138+Мероприятия!AI139</f>
        <v>0</v>
      </c>
      <c r="Q37" s="164">
        <f>Мероприятия!AK138+Мероприятия!AK139</f>
        <v>0</v>
      </c>
      <c r="R37" s="109"/>
      <c r="S37" s="170" t="str">
        <f t="shared" si="0"/>
        <v>стр.560</v>
      </c>
      <c r="T37" s="176">
        <f t="shared" si="1"/>
        <v>0</v>
      </c>
      <c r="U37" s="176">
        <f t="shared" si="2"/>
        <v>0</v>
      </c>
      <c r="V37" s="157"/>
      <c r="W37" s="157"/>
      <c r="X37" s="157"/>
      <c r="Y37" s="157"/>
      <c r="Z37" s="157"/>
      <c r="AA37" s="157"/>
      <c r="AB37" s="157"/>
      <c r="AC37" s="157"/>
    </row>
    <row r="38" spans="1:29" ht="12.75">
      <c r="A38" s="241" t="s">
        <v>324</v>
      </c>
      <c r="B38" s="242" t="s">
        <v>295</v>
      </c>
      <c r="C38" s="274"/>
      <c r="D38" s="112">
        <f>E38+H38+I38+J38</f>
        <v>0</v>
      </c>
      <c r="E38" s="164">
        <f>Мероприятия!H157</f>
        <v>0</v>
      </c>
      <c r="F38" s="164">
        <f>Мероприятия!J157</f>
        <v>0</v>
      </c>
      <c r="G38" s="164">
        <f>Мероприятия!L157</f>
        <v>0</v>
      </c>
      <c r="H38" s="164">
        <f>Мероприятия!N157</f>
        <v>0</v>
      </c>
      <c r="I38" s="164">
        <f>Мероприятия!R157</f>
        <v>0</v>
      </c>
      <c r="J38" s="164">
        <f>Мероприятия!T157</f>
        <v>0</v>
      </c>
      <c r="K38" s="112">
        <f>L38+O38+P38+Q38</f>
        <v>0</v>
      </c>
      <c r="L38" s="164">
        <f>Мероприятия!Y157</f>
        <v>0</v>
      </c>
      <c r="M38" s="164">
        <f>Мероприятия!AA157</f>
        <v>0</v>
      </c>
      <c r="N38" s="164">
        <f>Мероприятия!AC157</f>
        <v>0</v>
      </c>
      <c r="O38" s="164">
        <f>Мероприятия!AE157</f>
        <v>0</v>
      </c>
      <c r="P38" s="164">
        <f>Мероприятия!AI157</f>
        <v>0</v>
      </c>
      <c r="Q38" s="164">
        <f>Мероприятия!AK157</f>
        <v>0</v>
      </c>
      <c r="R38" s="109"/>
      <c r="S38" s="189" t="str">
        <f t="shared" si="0"/>
        <v>стр.570</v>
      </c>
      <c r="T38" s="176">
        <f>IF(E38&gt;=(F38+G38),0,ROUND(E38-(F38+G38),2))</f>
        <v>0</v>
      </c>
      <c r="U38" s="176">
        <f>IF(L38&gt;=(M38+N38),0,ROUND(L38-(M38+N38),2))</f>
        <v>0</v>
      </c>
      <c r="V38" s="157"/>
      <c r="W38" s="157"/>
      <c r="X38" s="157"/>
      <c r="Y38" s="157"/>
      <c r="Z38" s="157"/>
      <c r="AA38" s="157"/>
      <c r="AB38" s="157"/>
      <c r="AC38" s="157"/>
    </row>
    <row r="39" spans="1:29" ht="25.5">
      <c r="A39" s="156" t="s">
        <v>254</v>
      </c>
      <c r="B39" s="242" t="s">
        <v>325</v>
      </c>
      <c r="C39" s="142" t="s">
        <v>90</v>
      </c>
      <c r="D39" s="112">
        <f t="shared" si="7"/>
        <v>0</v>
      </c>
      <c r="E39" s="164">
        <f>Мероприятия!H161</f>
        <v>0</v>
      </c>
      <c r="F39" s="164">
        <f>Мероприятия!J161</f>
        <v>0</v>
      </c>
      <c r="G39" s="164">
        <f>Мероприятия!L161</f>
        <v>0</v>
      </c>
      <c r="H39" s="164">
        <f>Мероприятия!N161</f>
        <v>0</v>
      </c>
      <c r="I39" s="164">
        <f>Мероприятия!R161</f>
        <v>0</v>
      </c>
      <c r="J39" s="164">
        <f>Мероприятия!T161</f>
        <v>0</v>
      </c>
      <c r="K39" s="112">
        <f t="shared" si="8"/>
        <v>0</v>
      </c>
      <c r="L39" s="164">
        <f>Мероприятия!Y161</f>
        <v>0</v>
      </c>
      <c r="M39" s="164">
        <f>Мероприятия!AA161</f>
        <v>0</v>
      </c>
      <c r="N39" s="164">
        <f>Мероприятия!AC161</f>
        <v>0</v>
      </c>
      <c r="O39" s="164">
        <f>Мероприятия!AE161</f>
        <v>0</v>
      </c>
      <c r="P39" s="164">
        <f>Мероприятия!AI161</f>
        <v>0</v>
      </c>
      <c r="Q39" s="164">
        <f>Мероприятия!AK161</f>
        <v>0</v>
      </c>
      <c r="R39" s="109"/>
      <c r="S39" s="170" t="str">
        <f t="shared" si="0"/>
        <v>стр.580</v>
      </c>
      <c r="T39" s="176">
        <f t="shared" si="1"/>
        <v>0</v>
      </c>
      <c r="U39" s="176">
        <f t="shared" si="2"/>
        <v>0</v>
      </c>
      <c r="V39" s="157"/>
      <c r="W39" s="157"/>
      <c r="X39" s="157"/>
      <c r="Y39" s="157"/>
      <c r="Z39" s="157"/>
      <c r="AA39" s="157"/>
      <c r="AB39" s="157"/>
      <c r="AC39" s="157"/>
    </row>
    <row r="40" spans="1:29" ht="25.5">
      <c r="A40" s="210" t="s">
        <v>468</v>
      </c>
      <c r="B40" s="127" t="s">
        <v>147</v>
      </c>
      <c r="C40" s="100" t="s">
        <v>90</v>
      </c>
      <c r="D40" s="112">
        <f t="shared" si="7"/>
        <v>0</v>
      </c>
      <c r="E40" s="92">
        <f>Мероприятия!H232</f>
        <v>0</v>
      </c>
      <c r="F40" s="100" t="s">
        <v>90</v>
      </c>
      <c r="G40" s="100" t="s">
        <v>90</v>
      </c>
      <c r="H40" s="92">
        <f>Мероприятия!N232</f>
        <v>0</v>
      </c>
      <c r="I40" s="92">
        <f>Мероприятия!R232</f>
        <v>0</v>
      </c>
      <c r="J40" s="92">
        <f>Мероприятия!T232</f>
        <v>0</v>
      </c>
      <c r="K40" s="112">
        <f t="shared" si="8"/>
        <v>0</v>
      </c>
      <c r="L40" s="92">
        <f>Мероприятия!Y232</f>
        <v>0</v>
      </c>
      <c r="M40" s="100" t="s">
        <v>90</v>
      </c>
      <c r="N40" s="100" t="s">
        <v>90</v>
      </c>
      <c r="O40" s="92">
        <f>Мероприятия!AE232</f>
        <v>0</v>
      </c>
      <c r="P40" s="92">
        <f>Мероприятия!AI232</f>
        <v>0</v>
      </c>
      <c r="Q40" s="92">
        <f>Мероприятия!AK232</f>
        <v>0</v>
      </c>
      <c r="R40" s="109"/>
      <c r="S40" s="293" t="str">
        <f>"стр."&amp;B43</f>
        <v>стр.810</v>
      </c>
      <c r="T40" s="176">
        <f>IF(E43&gt;=(F43+G43),0,ROUND(E43-(F43+G43),2))</f>
        <v>0</v>
      </c>
      <c r="U40" s="176">
        <f>IF(L43&gt;=(M43+N43),0,ROUND(L43-(M43+N43),2))</f>
        <v>0</v>
      </c>
      <c r="V40" s="157"/>
      <c r="W40" s="157"/>
      <c r="X40" s="157"/>
      <c r="Y40" s="157"/>
      <c r="Z40" s="157"/>
      <c r="AA40" s="157"/>
      <c r="AB40" s="157"/>
      <c r="AC40" s="157"/>
    </row>
    <row r="41" spans="1:29" ht="25.5">
      <c r="A41" s="210" t="s">
        <v>469</v>
      </c>
      <c r="B41" s="127" t="s">
        <v>148</v>
      </c>
      <c r="C41" s="100" t="s">
        <v>90</v>
      </c>
      <c r="D41" s="112">
        <f t="shared" si="7"/>
        <v>0</v>
      </c>
      <c r="E41" s="92">
        <f>Мероприятия!H236</f>
        <v>0</v>
      </c>
      <c r="F41" s="100" t="s">
        <v>90</v>
      </c>
      <c r="G41" s="100" t="s">
        <v>90</v>
      </c>
      <c r="H41" s="92">
        <f>Мероприятия!N236</f>
        <v>0</v>
      </c>
      <c r="I41" s="92">
        <f>Мероприятия!R236</f>
        <v>0</v>
      </c>
      <c r="J41" s="92">
        <f>Мероприятия!T236</f>
        <v>0</v>
      </c>
      <c r="K41" s="112">
        <f t="shared" si="8"/>
        <v>0</v>
      </c>
      <c r="L41" s="92">
        <f>Мероприятия!Y236</f>
        <v>0</v>
      </c>
      <c r="M41" s="100" t="s">
        <v>90</v>
      </c>
      <c r="N41" s="100" t="s">
        <v>90</v>
      </c>
      <c r="O41" s="92">
        <f>Мероприятия!AE236</f>
        <v>0</v>
      </c>
      <c r="P41" s="92">
        <f>Мероприятия!AI236</f>
        <v>0</v>
      </c>
      <c r="Q41" s="92">
        <f>Мероприятия!AK236</f>
        <v>0</v>
      </c>
      <c r="R41" s="109"/>
      <c r="S41" s="293" t="str">
        <f>"стр."&amp;B44</f>
        <v>стр.820</v>
      </c>
      <c r="T41" s="176">
        <f>IF(E44&gt;=(F44+G44),0,ROUND(E44-(F44+G44),2))</f>
        <v>0</v>
      </c>
      <c r="U41" s="176">
        <f>IF(L44&gt;=(M44+N44),0,ROUND(L44-(M44+N44),2))</f>
        <v>0</v>
      </c>
      <c r="V41" s="157"/>
      <c r="W41" s="157"/>
      <c r="X41" s="157"/>
      <c r="Y41" s="157"/>
      <c r="Z41" s="157"/>
      <c r="AA41" s="157"/>
      <c r="AB41" s="157"/>
      <c r="AC41" s="157"/>
    </row>
    <row r="42" spans="1:17" ht="38.25">
      <c r="A42" s="210" t="s">
        <v>472</v>
      </c>
      <c r="B42" s="127" t="s">
        <v>473</v>
      </c>
      <c r="C42" s="100" t="s">
        <v>90</v>
      </c>
      <c r="D42" s="112">
        <f>E42+H42+I42+J42</f>
        <v>0</v>
      </c>
      <c r="E42" s="92">
        <f>Мероприятия!H241</f>
        <v>0</v>
      </c>
      <c r="F42" s="100" t="s">
        <v>90</v>
      </c>
      <c r="G42" s="100" t="s">
        <v>90</v>
      </c>
      <c r="H42" s="92">
        <f>Мероприятия!N241</f>
        <v>0</v>
      </c>
      <c r="I42" s="92">
        <f>Мероприятия!R241</f>
        <v>0</v>
      </c>
      <c r="J42" s="92">
        <f>Мероприятия!T241</f>
        <v>0</v>
      </c>
      <c r="K42" s="112">
        <f>L42+O42+P42+Q42</f>
        <v>0</v>
      </c>
      <c r="L42" s="92">
        <f>Мероприятия!Y241</f>
        <v>0</v>
      </c>
      <c r="M42" s="100" t="s">
        <v>90</v>
      </c>
      <c r="N42" s="100" t="s">
        <v>90</v>
      </c>
      <c r="O42" s="92">
        <f>Мероприятия!AE241</f>
        <v>0</v>
      </c>
      <c r="P42" s="92">
        <f>Мероприятия!AI241</f>
        <v>0</v>
      </c>
      <c r="Q42" s="92">
        <f>Мероприятия!AK241</f>
        <v>0</v>
      </c>
    </row>
    <row r="43" spans="1:17" ht="12.75">
      <c r="A43" s="156" t="s">
        <v>474</v>
      </c>
      <c r="B43" s="242" t="s">
        <v>475</v>
      </c>
      <c r="C43" s="142" t="s">
        <v>90</v>
      </c>
      <c r="D43" s="112">
        <f>E43+H43+I43+J43</f>
        <v>0</v>
      </c>
      <c r="E43" s="304"/>
      <c r="F43" s="304"/>
      <c r="G43" s="304"/>
      <c r="H43" s="304"/>
      <c r="I43" s="304"/>
      <c r="J43" s="304"/>
      <c r="K43" s="165">
        <f>L43+O43+P43+Q43</f>
        <v>0</v>
      </c>
      <c r="L43" s="304"/>
      <c r="M43" s="304"/>
      <c r="N43" s="304"/>
      <c r="O43" s="304"/>
      <c r="P43" s="304"/>
      <c r="Q43" s="304"/>
    </row>
    <row r="44" spans="1:17" ht="38.25">
      <c r="A44" s="156" t="s">
        <v>476</v>
      </c>
      <c r="B44" s="242" t="s">
        <v>477</v>
      </c>
      <c r="C44" s="142" t="s">
        <v>90</v>
      </c>
      <c r="D44" s="112">
        <f>E44+H44+I44+J44</f>
        <v>0</v>
      </c>
      <c r="E44" s="304"/>
      <c r="F44" s="304"/>
      <c r="G44" s="304"/>
      <c r="H44" s="304"/>
      <c r="I44" s="304"/>
      <c r="J44" s="304"/>
      <c r="K44" s="165">
        <f>L44+O44+P44+Q44</f>
        <v>0</v>
      </c>
      <c r="L44" s="304"/>
      <c r="M44" s="304"/>
      <c r="N44" s="304"/>
      <c r="O44" s="304"/>
      <c r="P44" s="304"/>
      <c r="Q44" s="304"/>
    </row>
    <row r="45" spans="1:17" ht="25.5">
      <c r="A45" s="210" t="s">
        <v>478</v>
      </c>
      <c r="B45" s="127" t="s">
        <v>479</v>
      </c>
      <c r="C45" s="100" t="s">
        <v>90</v>
      </c>
      <c r="D45" s="112">
        <f>E45+H45+I45+J45</f>
        <v>0</v>
      </c>
      <c r="E45" s="92">
        <f>Мероприятия!H242</f>
        <v>0</v>
      </c>
      <c r="F45" s="100" t="s">
        <v>90</v>
      </c>
      <c r="G45" s="100" t="s">
        <v>90</v>
      </c>
      <c r="H45" s="92">
        <f>Мероприятия!N242</f>
        <v>0</v>
      </c>
      <c r="I45" s="92">
        <f>Мероприятия!R242</f>
        <v>0</v>
      </c>
      <c r="J45" s="92">
        <f>Мероприятия!T242</f>
        <v>0</v>
      </c>
      <c r="K45" s="112">
        <f>L45+O45+P45+Q45</f>
        <v>0</v>
      </c>
      <c r="L45" s="92">
        <f>Мероприятия!Y242</f>
        <v>0</v>
      </c>
      <c r="M45" s="100" t="s">
        <v>90</v>
      </c>
      <c r="N45" s="100" t="s">
        <v>90</v>
      </c>
      <c r="O45" s="92">
        <f>Мероприятия!AE242</f>
        <v>0</v>
      </c>
      <c r="P45" s="92">
        <f>Мероприятия!AI242</f>
        <v>0</v>
      </c>
      <c r="Q45" s="92">
        <f>Мероприятия!AK242</f>
        <v>0</v>
      </c>
    </row>
  </sheetData>
  <sheetProtection sheet="1" objects="1" scenarios="1"/>
  <mergeCells count="49">
    <mergeCell ref="I15:I17"/>
    <mergeCell ref="J15:J17"/>
    <mergeCell ref="L16:L17"/>
    <mergeCell ref="E14:J14"/>
    <mergeCell ref="M16:N16"/>
    <mergeCell ref="L15:N15"/>
    <mergeCell ref="D13:J13"/>
    <mergeCell ref="K14:K17"/>
    <mergeCell ref="L14:Q14"/>
    <mergeCell ref="O15:O17"/>
    <mergeCell ref="E15:G15"/>
    <mergeCell ref="H15:H17"/>
    <mergeCell ref="A13:A17"/>
    <mergeCell ref="B13:B17"/>
    <mergeCell ref="C13:C17"/>
    <mergeCell ref="N5:Q5"/>
    <mergeCell ref="D14:D17"/>
    <mergeCell ref="P15:P17"/>
    <mergeCell ref="E16:E17"/>
    <mergeCell ref="F16:G16"/>
    <mergeCell ref="F10:J10"/>
    <mergeCell ref="K13:Q13"/>
    <mergeCell ref="A4:M4"/>
    <mergeCell ref="A3:M3"/>
    <mergeCell ref="A8:Q8"/>
    <mergeCell ref="A12:P12"/>
    <mergeCell ref="G9:I9"/>
    <mergeCell ref="B6:I6"/>
    <mergeCell ref="B7:I7"/>
    <mergeCell ref="N3:Q3"/>
    <mergeCell ref="N4:Q4"/>
    <mergeCell ref="A5:M5"/>
    <mergeCell ref="AB17:AB18"/>
    <mergeCell ref="U17:U18"/>
    <mergeCell ref="Y17:Y18"/>
    <mergeCell ref="AA17:AA18"/>
    <mergeCell ref="O1:P1"/>
    <mergeCell ref="S16:U16"/>
    <mergeCell ref="S6:U6"/>
    <mergeCell ref="AC17:AC18"/>
    <mergeCell ref="W16:AC16"/>
    <mergeCell ref="K6:O6"/>
    <mergeCell ref="K7:O7"/>
    <mergeCell ref="S17:S18"/>
    <mergeCell ref="T17:T18"/>
    <mergeCell ref="W17:W18"/>
    <mergeCell ref="Q15:Q17"/>
    <mergeCell ref="X17:X18"/>
    <mergeCell ref="Z17:Z18"/>
  </mergeCells>
  <printOptions horizontalCentered="1"/>
  <pageMargins left="0.1968503937007874" right="0.1968503937007874" top="0.2362204724409449" bottom="0.35433070866141736" header="0.15748031496062992" footer="0.15748031496062992"/>
  <pageSetup firstPageNumber="3" useFirstPageNumber="1" horizontalDpi="600" verticalDpi="600" orientation="landscape" paperSize="9" scale="65" r:id="rId1"/>
  <headerFooter alignWithMargins="0">
    <oddFooter>&amp;C&amp;P</oddFooter>
  </headerFooter>
  <ignoredErrors>
    <ignoredError sqref="K19 K31" formula="1"/>
  </ignoredErrors>
</worksheet>
</file>

<file path=xl/worksheets/sheet3.xml><?xml version="1.0" encoding="utf-8"?>
<worksheet xmlns="http://schemas.openxmlformats.org/spreadsheetml/2006/main" xmlns:r="http://schemas.openxmlformats.org/officeDocument/2006/relationships">
  <sheetPr codeName="Лист3"/>
  <dimension ref="A1:AY244"/>
  <sheetViews>
    <sheetView showZeros="0" zoomScale="85" zoomScaleNormal="85" zoomScaleSheetLayoutView="80" zoomScalePageLayoutView="0" workbookViewId="0" topLeftCell="A231">
      <selection activeCell="F252" sqref="F252"/>
    </sheetView>
  </sheetViews>
  <sheetFormatPr defaultColWidth="9.140625" defaultRowHeight="15"/>
  <cols>
    <col min="1" max="1" width="41.140625" style="17" customWidth="1"/>
    <col min="2" max="2" width="7.140625" style="17" customWidth="1"/>
    <col min="3" max="3" width="8.140625" style="17" bestFit="1" customWidth="1"/>
    <col min="4" max="4" width="11.28125" style="17" customWidth="1"/>
    <col min="5" max="5" width="8.140625" style="17" customWidth="1"/>
    <col min="6" max="8" width="11.421875" style="17" customWidth="1"/>
    <col min="9" max="14" width="10.57421875" style="17" customWidth="1"/>
    <col min="15" max="15" width="8.7109375" style="17" customWidth="1"/>
    <col min="16" max="16" width="10.421875" style="17" customWidth="1"/>
    <col min="17" max="17" width="10.57421875" style="17" customWidth="1"/>
    <col min="18" max="18" width="11.28125" style="17" customWidth="1"/>
    <col min="19" max="19" width="9.421875" style="17" customWidth="1"/>
    <col min="20" max="20" width="10.421875" style="17" customWidth="1"/>
    <col min="21" max="21" width="11.28125" style="17" customWidth="1"/>
    <col min="22" max="22" width="8.140625" style="17" customWidth="1"/>
    <col min="23" max="25" width="11.421875" style="17" customWidth="1"/>
    <col min="26" max="31" width="10.57421875" style="17" customWidth="1"/>
    <col min="32" max="32" width="8.7109375" style="17" customWidth="1"/>
    <col min="33" max="33" width="10.421875" style="17" customWidth="1"/>
    <col min="34" max="34" width="10.57421875" style="17" customWidth="1"/>
    <col min="35" max="35" width="11.28125" style="17" customWidth="1"/>
    <col min="36" max="36" width="9.421875" style="17" customWidth="1"/>
    <col min="37" max="37" width="10.421875" style="17" customWidth="1"/>
    <col min="38" max="41" width="11.57421875" style="17" customWidth="1"/>
    <col min="42" max="42" width="5.7109375" style="17" customWidth="1"/>
    <col min="43" max="43" width="7.140625" style="17" bestFit="1" customWidth="1"/>
    <col min="44" max="44" width="10.140625" style="17" bestFit="1" customWidth="1"/>
    <col min="45" max="45" width="11.00390625" style="17" bestFit="1" customWidth="1"/>
    <col min="46" max="47" width="10.57421875" style="17" customWidth="1"/>
    <col min="48" max="49" width="12.7109375" style="17" bestFit="1" customWidth="1"/>
    <col min="50" max="51" width="10.57421875" style="17" customWidth="1"/>
    <col min="52" max="16384" width="9.140625" style="17" customWidth="1"/>
  </cols>
  <sheetData>
    <row r="1" spans="1:51" ht="15">
      <c r="A1" s="23">
        <v>1104072</v>
      </c>
      <c r="B1" s="272" t="s">
        <v>2</v>
      </c>
      <c r="C1" s="270">
        <f>IF(Рекомендации!$K$10=0,Рекомендации!$K$6,Рекомендации!$K$10)</f>
        <v>0</v>
      </c>
      <c r="D1" s="21"/>
      <c r="E1" s="21"/>
      <c r="F1" s="21"/>
      <c r="G1" s="21"/>
      <c r="H1" s="21"/>
      <c r="I1" s="21"/>
      <c r="J1" s="107"/>
      <c r="K1" s="107"/>
      <c r="L1" s="107"/>
      <c r="M1" s="107"/>
      <c r="N1" s="21"/>
      <c r="O1" s="21"/>
      <c r="P1" s="21"/>
      <c r="Q1" s="21"/>
      <c r="R1" s="21"/>
      <c r="S1" s="21"/>
      <c r="T1" s="21"/>
      <c r="U1" s="21"/>
      <c r="V1" s="21"/>
      <c r="W1" s="21"/>
      <c r="X1" s="21"/>
      <c r="Y1" s="21"/>
      <c r="Z1" s="21"/>
      <c r="AA1" s="21"/>
      <c r="AB1" s="107"/>
      <c r="AC1" s="107"/>
      <c r="AD1" s="21"/>
      <c r="AE1" s="21"/>
      <c r="AF1" s="21"/>
      <c r="AG1" s="21"/>
      <c r="AH1" s="21"/>
      <c r="AI1" s="73"/>
      <c r="AJ1" s="73"/>
      <c r="AK1" s="21"/>
      <c r="AL1" s="21"/>
      <c r="AM1" s="21"/>
      <c r="AN1" s="21"/>
      <c r="AO1" s="21"/>
      <c r="AP1" s="21"/>
      <c r="AQ1" s="21"/>
      <c r="AR1" s="107"/>
      <c r="AS1" s="107"/>
      <c r="AT1" s="21"/>
      <c r="AU1" s="21"/>
      <c r="AV1" s="21"/>
      <c r="AW1" s="21"/>
      <c r="AX1" s="21"/>
      <c r="AY1" s="21"/>
    </row>
    <row r="2" spans="1:51" ht="17.25" customHeight="1">
      <c r="A2" s="21"/>
      <c r="B2" s="21"/>
      <c r="C2" s="21"/>
      <c r="D2" s="384">
        <f>Рекомендации!C6</f>
        <v>0</v>
      </c>
      <c r="E2" s="384"/>
      <c r="F2" s="384"/>
      <c r="G2" s="384"/>
      <c r="H2" s="384"/>
      <c r="I2" s="384"/>
      <c r="J2" s="384"/>
      <c r="K2" s="384"/>
      <c r="L2" s="107"/>
      <c r="M2" s="384">
        <f>Рекомендации!C10</f>
        <v>0</v>
      </c>
      <c r="N2" s="384"/>
      <c r="O2" s="384"/>
      <c r="P2" s="384"/>
      <c r="Q2" s="384"/>
      <c r="R2" s="384"/>
      <c r="S2" s="384"/>
      <c r="T2" s="384"/>
      <c r="U2" s="21"/>
      <c r="V2" s="21"/>
      <c r="W2" s="21"/>
      <c r="X2" s="21"/>
      <c r="Y2" s="21"/>
      <c r="Z2" s="21"/>
      <c r="AA2" s="21"/>
      <c r="AB2" s="107"/>
      <c r="AC2" s="107"/>
      <c r="AD2" s="21"/>
      <c r="AE2" s="21"/>
      <c r="AF2" s="21"/>
      <c r="AG2" s="21"/>
      <c r="AH2" s="73"/>
      <c r="AI2" s="73"/>
      <c r="AJ2" s="21"/>
      <c r="AK2" s="21"/>
      <c r="AL2" s="21"/>
      <c r="AM2" s="21"/>
      <c r="AN2" s="21"/>
      <c r="AO2" s="21"/>
      <c r="AP2" s="21"/>
      <c r="AQ2" s="21"/>
      <c r="AR2" s="107"/>
      <c r="AS2" s="107"/>
      <c r="AT2" s="21"/>
      <c r="AU2" s="21"/>
      <c r="AV2" s="21"/>
      <c r="AW2" s="21"/>
      <c r="AX2" s="21"/>
      <c r="AY2" s="21"/>
    </row>
    <row r="3" spans="1:51" ht="21" customHeight="1">
      <c r="A3" s="21"/>
      <c r="B3" s="21"/>
      <c r="C3" s="21"/>
      <c r="D3" s="383" t="s">
        <v>89</v>
      </c>
      <c r="E3" s="383"/>
      <c r="F3" s="383"/>
      <c r="G3" s="383"/>
      <c r="H3" s="383"/>
      <c r="I3" s="383"/>
      <c r="J3" s="383"/>
      <c r="K3" s="383"/>
      <c r="L3"/>
      <c r="M3" s="383" t="s">
        <v>373</v>
      </c>
      <c r="N3" s="383"/>
      <c r="O3" s="383"/>
      <c r="P3" s="383"/>
      <c r="Q3" s="383"/>
      <c r="R3" s="383"/>
      <c r="S3" s="383"/>
      <c r="T3" s="383"/>
      <c r="U3" s="21"/>
      <c r="V3" s="21"/>
      <c r="W3" s="21"/>
      <c r="X3" s="21"/>
      <c r="Y3" s="21"/>
      <c r="Z3" s="21"/>
      <c r="AA3" s="21"/>
      <c r="AB3" s="107"/>
      <c r="AC3" s="107"/>
      <c r="AD3" s="21"/>
      <c r="AE3" s="21"/>
      <c r="AF3" s="21"/>
      <c r="AG3" s="21"/>
      <c r="AH3" s="73"/>
      <c r="AI3" s="73"/>
      <c r="AJ3" s="21"/>
      <c r="AK3" s="21"/>
      <c r="AL3" s="21"/>
      <c r="AM3" s="21"/>
      <c r="AN3" s="21"/>
      <c r="AO3" s="21"/>
      <c r="AP3" s="21"/>
      <c r="AQ3" s="21"/>
      <c r="AR3" s="107"/>
      <c r="AS3" s="107"/>
      <c r="AT3" s="21"/>
      <c r="AU3" s="21"/>
      <c r="AV3" s="21"/>
      <c r="AW3" s="21"/>
      <c r="AX3" s="21"/>
      <c r="AY3" s="21"/>
    </row>
    <row r="4" spans="1:51" ht="12.75" customHeight="1">
      <c r="A4" s="21"/>
      <c r="B4" s="21"/>
      <c r="C4" s="21"/>
      <c r="D4" s="21"/>
      <c r="E4" s="107"/>
      <c r="F4" s="107"/>
      <c r="G4" s="21"/>
      <c r="H4" s="21"/>
      <c r="I4" s="382">
        <f>IF(Рекомендации!G14="","",Рекомендации!E14&amp;Рекомендации!G14&amp;" "&amp;Рекомендации!I14&amp;" года")</f>
      </c>
      <c r="J4" s="382"/>
      <c r="K4" s="382"/>
      <c r="L4" s="382"/>
      <c r="M4" s="382"/>
      <c r="N4" s="180"/>
      <c r="O4" s="21"/>
      <c r="P4" s="83"/>
      <c r="Q4" s="21"/>
      <c r="R4" s="21"/>
      <c r="S4" s="21"/>
      <c r="T4" s="21"/>
      <c r="U4" s="21"/>
      <c r="V4" s="21"/>
      <c r="W4" s="21"/>
      <c r="X4" s="21"/>
      <c r="Y4" s="21"/>
      <c r="Z4" s="107"/>
      <c r="AA4" s="107"/>
      <c r="AB4" s="21"/>
      <c r="AC4" s="21"/>
      <c r="AD4" s="73"/>
      <c r="AE4" s="73"/>
      <c r="AF4" s="21"/>
      <c r="AG4" s="21"/>
      <c r="AH4" s="21"/>
      <c r="AI4" s="21"/>
      <c r="AJ4" s="21"/>
      <c r="AK4" s="21"/>
      <c r="AL4" s="21"/>
      <c r="AM4" s="21"/>
      <c r="AN4" s="21"/>
      <c r="AO4" s="21"/>
      <c r="AP4" s="107"/>
      <c r="AQ4" s="107"/>
      <c r="AR4" s="21"/>
      <c r="AS4" s="21"/>
      <c r="AT4" s="21"/>
      <c r="AU4" s="21"/>
      <c r="AV4" s="21"/>
      <c r="AW4" s="21"/>
      <c r="AX4" s="107"/>
      <c r="AY4" s="107"/>
    </row>
    <row r="5" spans="1:51" ht="12.75" customHeight="1">
      <c r="A5" s="21"/>
      <c r="B5" s="21"/>
      <c r="C5" s="21"/>
      <c r="D5" s="21"/>
      <c r="E5" s="107"/>
      <c r="F5" s="107"/>
      <c r="G5" s="21"/>
      <c r="H5" s="21"/>
      <c r="I5" s="375" t="s">
        <v>318</v>
      </c>
      <c r="J5" s="375"/>
      <c r="K5" s="375"/>
      <c r="L5" s="375"/>
      <c r="M5" s="375"/>
      <c r="N5" s="24"/>
      <c r="O5" s="21"/>
      <c r="P5" s="21"/>
      <c r="Q5" s="21"/>
      <c r="R5" s="21"/>
      <c r="S5" s="21"/>
      <c r="T5" s="21"/>
      <c r="U5" s="21"/>
      <c r="V5" s="21"/>
      <c r="W5" s="21"/>
      <c r="X5" s="21"/>
      <c r="Y5" s="21"/>
      <c r="Z5" s="107"/>
      <c r="AA5" s="107"/>
      <c r="AB5" s="21"/>
      <c r="AC5" s="21"/>
      <c r="AD5" s="73"/>
      <c r="AE5" s="73"/>
      <c r="AF5" s="21"/>
      <c r="AG5" s="21"/>
      <c r="AH5" s="21"/>
      <c r="AI5" s="21"/>
      <c r="AJ5" s="21"/>
      <c r="AK5" s="21"/>
      <c r="AL5" s="21"/>
      <c r="AM5" s="21"/>
      <c r="AN5" s="21"/>
      <c r="AO5" s="21"/>
      <c r="AP5" s="107"/>
      <c r="AQ5" s="107"/>
      <c r="AR5" s="21"/>
      <c r="AS5" s="21"/>
      <c r="AT5" s="21"/>
      <c r="AU5" s="21"/>
      <c r="AV5" s="21"/>
      <c r="AW5" s="21"/>
      <c r="AX5" s="107"/>
      <c r="AY5" s="107"/>
    </row>
    <row r="6" spans="1:51" ht="9" customHeight="1">
      <c r="A6" s="21"/>
      <c r="B6" s="21"/>
      <c r="C6" s="21"/>
      <c r="D6" s="21"/>
      <c r="E6" s="21"/>
      <c r="F6" s="21"/>
      <c r="G6" s="21"/>
      <c r="H6" s="21"/>
      <c r="I6" s="107"/>
      <c r="J6" s="107"/>
      <c r="K6" s="107"/>
      <c r="L6" s="107"/>
      <c r="M6" s="21"/>
      <c r="N6" s="21"/>
      <c r="O6" s="21"/>
      <c r="P6" s="21"/>
      <c r="Q6" s="21"/>
      <c r="R6" s="21"/>
      <c r="S6" s="21"/>
      <c r="T6" s="21"/>
      <c r="U6" s="21"/>
      <c r="V6" s="21"/>
      <c r="W6" s="21"/>
      <c r="X6" s="21"/>
      <c r="Y6" s="21"/>
      <c r="Z6" s="21"/>
      <c r="AA6" s="21"/>
      <c r="AB6" s="107"/>
      <c r="AC6" s="107"/>
      <c r="AD6" s="21"/>
      <c r="AE6" s="21"/>
      <c r="AF6" s="21"/>
      <c r="AG6" s="21"/>
      <c r="AH6" s="73"/>
      <c r="AI6" s="73"/>
      <c r="AJ6" s="21"/>
      <c r="AK6" s="21"/>
      <c r="AL6" s="21"/>
      <c r="AM6" s="21"/>
      <c r="AN6" s="21"/>
      <c r="AO6" s="21"/>
      <c r="AP6" s="21"/>
      <c r="AQ6" s="21"/>
      <c r="AR6" s="107"/>
      <c r="AS6" s="107"/>
      <c r="AT6" s="21"/>
      <c r="AU6" s="21"/>
      <c r="AV6" s="21"/>
      <c r="AW6" s="21"/>
      <c r="AX6" s="21"/>
      <c r="AY6" s="21"/>
    </row>
    <row r="7" spans="1:51" ht="51" customHeight="1">
      <c r="A7" s="45"/>
      <c r="B7" s="21"/>
      <c r="C7" s="21"/>
      <c r="D7" s="380" t="s">
        <v>326</v>
      </c>
      <c r="E7" s="380"/>
      <c r="F7" s="380"/>
      <c r="G7" s="380"/>
      <c r="H7" s="380"/>
      <c r="I7" s="380"/>
      <c r="J7" s="380"/>
      <c r="K7" s="380"/>
      <c r="L7" s="380"/>
      <c r="M7" s="380"/>
      <c r="N7" s="380"/>
      <c r="O7" s="380"/>
      <c r="P7" s="380"/>
      <c r="Q7" s="380"/>
      <c r="R7" s="380"/>
      <c r="S7" s="380"/>
      <c r="T7" s="380"/>
      <c r="U7" s="74"/>
      <c r="V7" s="74"/>
      <c r="W7" s="75"/>
      <c r="X7" s="21"/>
      <c r="Y7" s="21"/>
      <c r="Z7" s="21"/>
      <c r="AA7" s="21"/>
      <c r="AB7" s="107"/>
      <c r="AC7" s="107"/>
      <c r="AD7" s="21"/>
      <c r="AE7" s="21"/>
      <c r="AF7" s="21"/>
      <c r="AG7" s="21"/>
      <c r="AH7" s="73"/>
      <c r="AI7" s="73"/>
      <c r="AJ7" s="21"/>
      <c r="AK7" s="21"/>
      <c r="AL7" s="76"/>
      <c r="AM7" s="76"/>
      <c r="AN7" s="76"/>
      <c r="AO7" s="76"/>
      <c r="AP7" s="21"/>
      <c r="AQ7" s="21"/>
      <c r="AR7" s="107"/>
      <c r="AS7" s="107"/>
      <c r="AT7" s="21"/>
      <c r="AU7" s="21"/>
      <c r="AV7" s="21"/>
      <c r="AW7" s="21"/>
      <c r="AX7" s="21"/>
      <c r="AY7" s="21"/>
    </row>
    <row r="8" spans="1:51" ht="12.75" customHeight="1">
      <c r="A8" s="381" t="s">
        <v>46</v>
      </c>
      <c r="B8" s="381" t="s">
        <v>103</v>
      </c>
      <c r="C8" s="381" t="s">
        <v>94</v>
      </c>
      <c r="D8" s="381" t="s">
        <v>47</v>
      </c>
      <c r="E8" s="381"/>
      <c r="F8" s="381"/>
      <c r="G8" s="381"/>
      <c r="H8" s="381"/>
      <c r="I8" s="381"/>
      <c r="J8" s="381"/>
      <c r="K8" s="381"/>
      <c r="L8" s="381"/>
      <c r="M8" s="381"/>
      <c r="N8" s="381"/>
      <c r="O8" s="381"/>
      <c r="P8" s="381"/>
      <c r="Q8" s="381"/>
      <c r="R8" s="381"/>
      <c r="S8" s="381"/>
      <c r="T8" s="381"/>
      <c r="U8" s="381" t="s">
        <v>48</v>
      </c>
      <c r="V8" s="381"/>
      <c r="W8" s="381"/>
      <c r="X8" s="381"/>
      <c r="Y8" s="381"/>
      <c r="Z8" s="381"/>
      <c r="AA8" s="381"/>
      <c r="AB8" s="381"/>
      <c r="AC8" s="381"/>
      <c r="AD8" s="381"/>
      <c r="AE8" s="381"/>
      <c r="AF8" s="381"/>
      <c r="AG8" s="381"/>
      <c r="AH8" s="381"/>
      <c r="AI8" s="381"/>
      <c r="AJ8" s="381"/>
      <c r="AK8" s="381"/>
      <c r="AL8" s="396" t="s">
        <v>111</v>
      </c>
      <c r="AM8" s="397"/>
      <c r="AN8" s="397"/>
      <c r="AO8" s="398"/>
      <c r="AP8" s="21"/>
      <c r="AQ8" s="21"/>
      <c r="AR8" s="107"/>
      <c r="AS8" s="107"/>
      <c r="AT8" s="21"/>
      <c r="AU8" s="21"/>
      <c r="AV8" s="21"/>
      <c r="AW8" s="21"/>
      <c r="AX8" s="21"/>
      <c r="AY8" s="21"/>
    </row>
    <row r="9" spans="1:51" ht="12.75" customHeight="1">
      <c r="A9" s="381"/>
      <c r="B9" s="381"/>
      <c r="C9" s="381"/>
      <c r="D9" s="381" t="s">
        <v>49</v>
      </c>
      <c r="E9" s="393" t="s">
        <v>98</v>
      </c>
      <c r="F9" s="381" t="s">
        <v>61</v>
      </c>
      <c r="G9" s="381" t="s">
        <v>50</v>
      </c>
      <c r="H9" s="381"/>
      <c r="I9" s="381"/>
      <c r="J9" s="381"/>
      <c r="K9" s="381"/>
      <c r="L9" s="381"/>
      <c r="M9" s="381"/>
      <c r="N9" s="381"/>
      <c r="O9" s="381"/>
      <c r="P9" s="381"/>
      <c r="Q9" s="381"/>
      <c r="R9" s="381"/>
      <c r="S9" s="381"/>
      <c r="T9" s="381"/>
      <c r="U9" s="381" t="s">
        <v>49</v>
      </c>
      <c r="V9" s="393" t="s">
        <v>98</v>
      </c>
      <c r="W9" s="381" t="s">
        <v>61</v>
      </c>
      <c r="X9" s="381" t="s">
        <v>50</v>
      </c>
      <c r="Y9" s="381"/>
      <c r="Z9" s="381"/>
      <c r="AA9" s="381"/>
      <c r="AB9" s="381"/>
      <c r="AC9" s="381"/>
      <c r="AD9" s="381"/>
      <c r="AE9" s="381"/>
      <c r="AF9" s="381"/>
      <c r="AG9" s="381"/>
      <c r="AH9" s="381"/>
      <c r="AI9" s="381"/>
      <c r="AJ9" s="381"/>
      <c r="AK9" s="381"/>
      <c r="AL9" s="399"/>
      <c r="AM9" s="400"/>
      <c r="AN9" s="400"/>
      <c r="AO9" s="401"/>
      <c r="AP9" s="21"/>
      <c r="AQ9" s="21"/>
      <c r="AR9" s="107"/>
      <c r="AS9" s="107"/>
      <c r="AT9" s="21"/>
      <c r="AU9" s="21"/>
      <c r="AV9" s="21"/>
      <c r="AW9" s="21"/>
      <c r="AX9" s="21"/>
      <c r="AY9" s="21"/>
    </row>
    <row r="10" spans="1:51" ht="27.75" customHeight="1">
      <c r="A10" s="381"/>
      <c r="B10" s="381"/>
      <c r="C10" s="381"/>
      <c r="D10" s="381"/>
      <c r="E10" s="394"/>
      <c r="F10" s="381"/>
      <c r="G10" s="386" t="s">
        <v>51</v>
      </c>
      <c r="H10" s="386"/>
      <c r="I10" s="386"/>
      <c r="J10" s="386"/>
      <c r="K10" s="386"/>
      <c r="L10" s="386"/>
      <c r="M10" s="386" t="s">
        <v>314</v>
      </c>
      <c r="N10" s="386"/>
      <c r="O10" s="386"/>
      <c r="P10" s="386"/>
      <c r="Q10" s="396" t="s">
        <v>86</v>
      </c>
      <c r="R10" s="398"/>
      <c r="S10" s="396" t="s">
        <v>53</v>
      </c>
      <c r="T10" s="398"/>
      <c r="U10" s="381"/>
      <c r="V10" s="394"/>
      <c r="W10" s="381"/>
      <c r="X10" s="416" t="s">
        <v>51</v>
      </c>
      <c r="Y10" s="417"/>
      <c r="Z10" s="417"/>
      <c r="AA10" s="417"/>
      <c r="AB10" s="417"/>
      <c r="AC10" s="418"/>
      <c r="AD10" s="386" t="s">
        <v>314</v>
      </c>
      <c r="AE10" s="386"/>
      <c r="AF10" s="386"/>
      <c r="AG10" s="386"/>
      <c r="AH10" s="396" t="s">
        <v>86</v>
      </c>
      <c r="AI10" s="398"/>
      <c r="AJ10" s="396" t="s">
        <v>53</v>
      </c>
      <c r="AK10" s="398"/>
      <c r="AL10" s="399"/>
      <c r="AM10" s="400"/>
      <c r="AN10" s="400"/>
      <c r="AO10" s="401"/>
      <c r="AP10" s="107"/>
      <c r="AQ10" s="107"/>
      <c r="AR10" s="107"/>
      <c r="AS10" s="107"/>
      <c r="AT10" s="107"/>
      <c r="AU10" s="107"/>
      <c r="AV10" s="107"/>
      <c r="AW10" s="107"/>
      <c r="AX10" s="107"/>
      <c r="AY10" s="107"/>
    </row>
    <row r="11" spans="1:51" ht="54.75" customHeight="1">
      <c r="A11" s="381"/>
      <c r="B11" s="381"/>
      <c r="C11" s="381"/>
      <c r="D11" s="381"/>
      <c r="E11" s="394"/>
      <c r="F11" s="381"/>
      <c r="G11" s="386" t="s">
        <v>149</v>
      </c>
      <c r="H11" s="386"/>
      <c r="I11" s="386" t="s">
        <v>289</v>
      </c>
      <c r="J11" s="386"/>
      <c r="K11" s="386"/>
      <c r="L11" s="386"/>
      <c r="M11" s="386" t="s">
        <v>149</v>
      </c>
      <c r="N11" s="386"/>
      <c r="O11" s="387" t="s">
        <v>430</v>
      </c>
      <c r="P11" s="388"/>
      <c r="Q11" s="399"/>
      <c r="R11" s="401"/>
      <c r="S11" s="399"/>
      <c r="T11" s="401"/>
      <c r="U11" s="381"/>
      <c r="V11" s="394"/>
      <c r="W11" s="381"/>
      <c r="X11" s="381" t="s">
        <v>149</v>
      </c>
      <c r="Y11" s="381"/>
      <c r="Z11" s="416" t="s">
        <v>289</v>
      </c>
      <c r="AA11" s="417"/>
      <c r="AB11" s="417"/>
      <c r="AC11" s="418"/>
      <c r="AD11" s="386" t="s">
        <v>149</v>
      </c>
      <c r="AE11" s="386"/>
      <c r="AF11" s="387" t="s">
        <v>430</v>
      </c>
      <c r="AG11" s="388"/>
      <c r="AH11" s="399"/>
      <c r="AI11" s="401"/>
      <c r="AJ11" s="399"/>
      <c r="AK11" s="401"/>
      <c r="AL11" s="402"/>
      <c r="AM11" s="403"/>
      <c r="AN11" s="403"/>
      <c r="AO11" s="404"/>
      <c r="AP11" s="21"/>
      <c r="AQ11" s="21"/>
      <c r="AR11" s="107"/>
      <c r="AS11" s="107"/>
      <c r="AT11" s="21"/>
      <c r="AU11" s="21"/>
      <c r="AV11" s="21"/>
      <c r="AW11" s="21"/>
      <c r="AX11" s="21"/>
      <c r="AY11" s="21"/>
    </row>
    <row r="12" spans="1:51" ht="39" customHeight="1">
      <c r="A12" s="381"/>
      <c r="B12" s="381"/>
      <c r="C12" s="381"/>
      <c r="D12" s="381"/>
      <c r="E12" s="394"/>
      <c r="F12" s="381"/>
      <c r="G12" s="386"/>
      <c r="H12" s="386"/>
      <c r="I12" s="405" t="s">
        <v>310</v>
      </c>
      <c r="J12" s="405"/>
      <c r="K12" s="405" t="s">
        <v>291</v>
      </c>
      <c r="L12" s="405"/>
      <c r="M12" s="386"/>
      <c r="N12" s="386"/>
      <c r="O12" s="389"/>
      <c r="P12" s="390"/>
      <c r="Q12" s="402"/>
      <c r="R12" s="404"/>
      <c r="S12" s="402"/>
      <c r="T12" s="404"/>
      <c r="U12" s="381"/>
      <c r="V12" s="394"/>
      <c r="W12" s="381"/>
      <c r="X12" s="381"/>
      <c r="Y12" s="381"/>
      <c r="Z12" s="391" t="s">
        <v>310</v>
      </c>
      <c r="AA12" s="392"/>
      <c r="AB12" s="391" t="s">
        <v>291</v>
      </c>
      <c r="AC12" s="392"/>
      <c r="AD12" s="386"/>
      <c r="AE12" s="386"/>
      <c r="AF12" s="389"/>
      <c r="AG12" s="390"/>
      <c r="AH12" s="402"/>
      <c r="AI12" s="404"/>
      <c r="AJ12" s="402"/>
      <c r="AK12" s="404"/>
      <c r="AL12" s="381" t="s">
        <v>54</v>
      </c>
      <c r="AM12" s="381"/>
      <c r="AN12" s="381" t="s">
        <v>55</v>
      </c>
      <c r="AO12" s="381"/>
      <c r="AP12" s="21"/>
      <c r="AQ12" s="21"/>
      <c r="AR12" s="107"/>
      <c r="AS12" s="107"/>
      <c r="AT12" s="21"/>
      <c r="AU12" s="21"/>
      <c r="AV12" s="21"/>
      <c r="AW12" s="21"/>
      <c r="AX12" s="21"/>
      <c r="AY12" s="179">
        <f>COUNTIF(AR15:AY242,"&lt;&gt;0")-COUNTIF(AR15:AY242,"x")</f>
        <v>0</v>
      </c>
    </row>
    <row r="13" spans="1:51" ht="29.25" customHeight="1">
      <c r="A13" s="381"/>
      <c r="B13" s="381"/>
      <c r="C13" s="381"/>
      <c r="D13" s="381"/>
      <c r="E13" s="395"/>
      <c r="F13" s="381"/>
      <c r="G13" s="97" t="s">
        <v>56</v>
      </c>
      <c r="H13" s="97" t="s">
        <v>62</v>
      </c>
      <c r="I13" s="192" t="s">
        <v>56</v>
      </c>
      <c r="J13" s="192" t="s">
        <v>62</v>
      </c>
      <c r="K13" s="192" t="s">
        <v>56</v>
      </c>
      <c r="L13" s="192" t="s">
        <v>62</v>
      </c>
      <c r="M13" s="97" t="s">
        <v>56</v>
      </c>
      <c r="N13" s="97" t="s">
        <v>62</v>
      </c>
      <c r="O13" s="97" t="s">
        <v>56</v>
      </c>
      <c r="P13" s="97" t="s">
        <v>25</v>
      </c>
      <c r="Q13" s="97" t="s">
        <v>56</v>
      </c>
      <c r="R13" s="97" t="s">
        <v>62</v>
      </c>
      <c r="S13" s="97" t="s">
        <v>56</v>
      </c>
      <c r="T13" s="97" t="s">
        <v>62</v>
      </c>
      <c r="U13" s="381"/>
      <c r="V13" s="395"/>
      <c r="W13" s="381"/>
      <c r="X13" s="97" t="s">
        <v>56</v>
      </c>
      <c r="Y13" s="97" t="s">
        <v>62</v>
      </c>
      <c r="Z13" s="192" t="s">
        <v>56</v>
      </c>
      <c r="AA13" s="192" t="s">
        <v>62</v>
      </c>
      <c r="AB13" s="192" t="s">
        <v>56</v>
      </c>
      <c r="AC13" s="192" t="s">
        <v>62</v>
      </c>
      <c r="AD13" s="97" t="s">
        <v>56</v>
      </c>
      <c r="AE13" s="97" t="s">
        <v>62</v>
      </c>
      <c r="AF13" s="97" t="s">
        <v>56</v>
      </c>
      <c r="AG13" s="97" t="s">
        <v>25</v>
      </c>
      <c r="AH13" s="97" t="s">
        <v>56</v>
      </c>
      <c r="AI13" s="97" t="s">
        <v>62</v>
      </c>
      <c r="AJ13" s="97" t="s">
        <v>56</v>
      </c>
      <c r="AK13" s="97" t="s">
        <v>62</v>
      </c>
      <c r="AL13" s="97" t="s">
        <v>56</v>
      </c>
      <c r="AM13" s="97" t="s">
        <v>62</v>
      </c>
      <c r="AN13" s="97" t="s">
        <v>56</v>
      </c>
      <c r="AO13" s="97" t="s">
        <v>62</v>
      </c>
      <c r="AP13" s="21"/>
      <c r="AQ13" s="385" t="str">
        <f>IF((COUNTIF(AR15:AY242,"&lt;&gt;0")-COUNTIF(AR15:AY242,"x"))=0,"Протокол контроля","Ошибок в протоколе: "&amp;(COUNTIF(AR15:AY242,"&lt;&gt;0")-COUNTIF(AR15:AY242,"x")))</f>
        <v>Протокол контроля</v>
      </c>
      <c r="AR13" s="385"/>
      <c r="AS13" s="385"/>
      <c r="AT13" s="385"/>
      <c r="AU13" s="385"/>
      <c r="AV13" s="385"/>
      <c r="AW13" s="385"/>
      <c r="AX13" s="385"/>
      <c r="AY13" s="385"/>
    </row>
    <row r="14" spans="1:51" ht="12.75">
      <c r="A14" s="97" t="s">
        <v>57</v>
      </c>
      <c r="B14" s="97" t="s">
        <v>6</v>
      </c>
      <c r="C14" s="97" t="s">
        <v>125</v>
      </c>
      <c r="D14" s="97">
        <v>1</v>
      </c>
      <c r="E14" s="97">
        <v>2</v>
      </c>
      <c r="F14" s="97">
        <v>3</v>
      </c>
      <c r="G14" s="135">
        <v>4</v>
      </c>
      <c r="H14" s="135">
        <v>5</v>
      </c>
      <c r="I14" s="135">
        <v>6</v>
      </c>
      <c r="J14" s="135">
        <v>7</v>
      </c>
      <c r="K14" s="135">
        <v>8</v>
      </c>
      <c r="L14" s="135">
        <v>9</v>
      </c>
      <c r="M14" s="135">
        <v>10</v>
      </c>
      <c r="N14" s="135">
        <v>11</v>
      </c>
      <c r="O14" s="135">
        <v>12</v>
      </c>
      <c r="P14" s="135">
        <v>13</v>
      </c>
      <c r="Q14" s="135">
        <v>14</v>
      </c>
      <c r="R14" s="135">
        <v>15</v>
      </c>
      <c r="S14" s="135">
        <v>16</v>
      </c>
      <c r="T14" s="135">
        <v>17</v>
      </c>
      <c r="U14" s="135">
        <v>18</v>
      </c>
      <c r="V14" s="135">
        <v>19</v>
      </c>
      <c r="W14" s="135">
        <v>20</v>
      </c>
      <c r="X14" s="135">
        <v>21</v>
      </c>
      <c r="Y14" s="135">
        <v>22</v>
      </c>
      <c r="Z14" s="135">
        <v>23</v>
      </c>
      <c r="AA14" s="135">
        <v>24</v>
      </c>
      <c r="AB14" s="135">
        <v>25</v>
      </c>
      <c r="AC14" s="135">
        <v>26</v>
      </c>
      <c r="AD14" s="135">
        <v>27</v>
      </c>
      <c r="AE14" s="135">
        <v>28</v>
      </c>
      <c r="AF14" s="135">
        <v>29</v>
      </c>
      <c r="AG14" s="135">
        <v>30</v>
      </c>
      <c r="AH14" s="135">
        <v>31</v>
      </c>
      <c r="AI14" s="135">
        <v>32</v>
      </c>
      <c r="AJ14" s="135">
        <v>33</v>
      </c>
      <c r="AK14" s="135">
        <v>34</v>
      </c>
      <c r="AL14" s="135">
        <v>35</v>
      </c>
      <c r="AM14" s="135">
        <v>36</v>
      </c>
      <c r="AN14" s="135">
        <v>37</v>
      </c>
      <c r="AO14" s="135">
        <v>38</v>
      </c>
      <c r="AP14" s="98"/>
      <c r="AQ14" s="81" t="s">
        <v>107</v>
      </c>
      <c r="AR14" s="158" t="s">
        <v>256</v>
      </c>
      <c r="AS14" s="158" t="s">
        <v>255</v>
      </c>
      <c r="AT14" s="158" t="s">
        <v>159</v>
      </c>
      <c r="AU14" s="158" t="s">
        <v>160</v>
      </c>
      <c r="AV14" s="158" t="s">
        <v>259</v>
      </c>
      <c r="AW14" s="158" t="s">
        <v>260</v>
      </c>
      <c r="AX14" s="158" t="s">
        <v>258</v>
      </c>
      <c r="AY14" s="158" t="s">
        <v>257</v>
      </c>
    </row>
    <row r="15" spans="1:51" ht="51">
      <c r="A15" s="106" t="s">
        <v>150</v>
      </c>
      <c r="B15" s="139">
        <v>1000</v>
      </c>
      <c r="C15" s="139" t="s">
        <v>59</v>
      </c>
      <c r="D15" s="77" t="s">
        <v>90</v>
      </c>
      <c r="E15" s="77" t="s">
        <v>90</v>
      </c>
      <c r="F15" s="71">
        <f aca="true" t="shared" si="0" ref="F15:F40">SUM(H15,N15,R15,T15)</f>
        <v>0</v>
      </c>
      <c r="G15" s="77" t="s">
        <v>90</v>
      </c>
      <c r="H15" s="119">
        <f>SUM(H17,H67,H103,H127,H137,H161:H162,H240)</f>
        <v>0</v>
      </c>
      <c r="I15" s="121" t="s">
        <v>90</v>
      </c>
      <c r="J15" s="119">
        <f>SUM(J17,J67,J103,J127,J137,J161:J162,J240)</f>
        <v>0</v>
      </c>
      <c r="K15" s="121" t="s">
        <v>90</v>
      </c>
      <c r="L15" s="119">
        <f>SUM(L17,L67,L103,L127,L137,L161:L162,L240)</f>
        <v>0</v>
      </c>
      <c r="M15" s="77" t="s">
        <v>90</v>
      </c>
      <c r="N15" s="119">
        <f>SUM(N17,N67,N103,N127,N137,N161:N162,N240)</f>
        <v>0</v>
      </c>
      <c r="O15" s="77" t="s">
        <v>90</v>
      </c>
      <c r="P15" s="119">
        <f>SUM(P17,P67,P103,P127,P137,P161:P162,P240)</f>
        <v>0</v>
      </c>
      <c r="Q15" s="77" t="s">
        <v>90</v>
      </c>
      <c r="R15" s="119">
        <f>SUM(R17,R67,R103,R127,R137,R161:R162,R240)</f>
        <v>0</v>
      </c>
      <c r="S15" s="77" t="s">
        <v>90</v>
      </c>
      <c r="T15" s="119">
        <f>SUM(T17,T67,T103,T127,T137,T161:T162,T240)</f>
        <v>0</v>
      </c>
      <c r="U15" s="77" t="s">
        <v>90</v>
      </c>
      <c r="V15" s="77" t="s">
        <v>90</v>
      </c>
      <c r="W15" s="71">
        <f aca="true" t="shared" si="1" ref="W15:W20">SUM(Y15,AE15,AI15,AK15)</f>
        <v>0</v>
      </c>
      <c r="X15" s="77" t="s">
        <v>90</v>
      </c>
      <c r="Y15" s="119">
        <f>SUM(Y17,Y67,Y103,Y127,Y137,Y161:Y162,Y240)</f>
        <v>0</v>
      </c>
      <c r="Z15" s="77" t="s">
        <v>90</v>
      </c>
      <c r="AA15" s="119">
        <f>SUM(AA17,AA67,AA103,AA127,AA137,AA161:AA162,AA240)</f>
        <v>0</v>
      </c>
      <c r="AB15" s="121" t="s">
        <v>90</v>
      </c>
      <c r="AC15" s="119">
        <f>SUM(AC17,AC67,AC103,AC127,AC137,AC161:AC162,AC240)</f>
        <v>0</v>
      </c>
      <c r="AD15" s="77" t="s">
        <v>90</v>
      </c>
      <c r="AE15" s="119">
        <f>SUM(AE17,AE67,AE103,AE127,AE137,AE161:AE162,AE240)</f>
        <v>0</v>
      </c>
      <c r="AF15" s="77" t="s">
        <v>90</v>
      </c>
      <c r="AG15" s="119">
        <f>SUM(AG17,AG67,AG103,AG127,AG137,AG161:AG162,AG240)</f>
        <v>0</v>
      </c>
      <c r="AH15" s="77" t="s">
        <v>90</v>
      </c>
      <c r="AI15" s="119">
        <f>SUM(AI17,AI67,AI103,AI127,AI137,AI161:AI162,AI240)</f>
        <v>0</v>
      </c>
      <c r="AJ15" s="77" t="s">
        <v>90</v>
      </c>
      <c r="AK15" s="119">
        <f>SUM(AK17,AK67,AK103,AK127,AK137,AK161:AK162,AK240)</f>
        <v>0</v>
      </c>
      <c r="AL15" s="77" t="s">
        <v>90</v>
      </c>
      <c r="AM15" s="119">
        <f>SUM(AM17,AM67,AM103,AM127,AM137,AM161:AM162,AM240)</f>
        <v>0</v>
      </c>
      <c r="AN15" s="77" t="s">
        <v>90</v>
      </c>
      <c r="AO15" s="119">
        <f>SUM(AO17,AO67,AO103,AO127,AO137,AO161:AO162,AO240)</f>
        <v>0</v>
      </c>
      <c r="AP15" s="21"/>
      <c r="AQ15" s="82" t="str">
        <f>"стр."&amp;B15</f>
        <v>стр.1000</v>
      </c>
      <c r="AR15" s="187" t="s">
        <v>90</v>
      </c>
      <c r="AS15" s="188">
        <f>IF(H15&gt;=(J15+L15),0,H15-(J15+L15))</f>
        <v>0</v>
      </c>
      <c r="AT15" s="187" t="s">
        <v>90</v>
      </c>
      <c r="AU15" s="188">
        <f>IF(N15&gt;=P15,0,N15-P15)</f>
        <v>0</v>
      </c>
      <c r="AV15" s="187" t="s">
        <v>90</v>
      </c>
      <c r="AW15" s="188">
        <f>IF(Y15&gt;=(AA15+AC15),0,Y15-(AA15+AC15))</f>
        <v>0</v>
      </c>
      <c r="AX15" s="187" t="s">
        <v>90</v>
      </c>
      <c r="AY15" s="188">
        <f>IF(AE15&gt;=AG15,0,AE15-AG15)</f>
        <v>0</v>
      </c>
    </row>
    <row r="16" spans="1:51" ht="63.75">
      <c r="A16" s="151" t="s">
        <v>151</v>
      </c>
      <c r="B16" s="139">
        <v>2000</v>
      </c>
      <c r="C16" s="139" t="s">
        <v>59</v>
      </c>
      <c r="D16" s="121" t="s">
        <v>90</v>
      </c>
      <c r="E16" s="121" t="s">
        <v>90</v>
      </c>
      <c r="F16" s="120">
        <f t="shared" si="0"/>
        <v>0</v>
      </c>
      <c r="G16" s="121" t="s">
        <v>90</v>
      </c>
      <c r="H16" s="119">
        <f>H15-H162</f>
        <v>0</v>
      </c>
      <c r="I16" s="121" t="s">
        <v>90</v>
      </c>
      <c r="J16" s="119">
        <f>J15</f>
        <v>0</v>
      </c>
      <c r="K16" s="121" t="s">
        <v>90</v>
      </c>
      <c r="L16" s="119">
        <f>L15</f>
        <v>0</v>
      </c>
      <c r="M16" s="121" t="s">
        <v>90</v>
      </c>
      <c r="N16" s="119">
        <f>N15-N162</f>
        <v>0</v>
      </c>
      <c r="O16" s="121" t="s">
        <v>90</v>
      </c>
      <c r="P16" s="119">
        <f>P15-P162</f>
        <v>0</v>
      </c>
      <c r="Q16" s="121" t="s">
        <v>90</v>
      </c>
      <c r="R16" s="119">
        <f>R15-R162</f>
        <v>0</v>
      </c>
      <c r="S16" s="121" t="s">
        <v>90</v>
      </c>
      <c r="T16" s="119">
        <f>T15-T162</f>
        <v>0</v>
      </c>
      <c r="U16" s="121" t="s">
        <v>90</v>
      </c>
      <c r="V16" s="121" t="s">
        <v>90</v>
      </c>
      <c r="W16" s="120">
        <f t="shared" si="1"/>
        <v>0</v>
      </c>
      <c r="X16" s="121" t="s">
        <v>90</v>
      </c>
      <c r="Y16" s="119">
        <f>Y15-Y162</f>
        <v>0</v>
      </c>
      <c r="Z16" s="121" t="s">
        <v>90</v>
      </c>
      <c r="AA16" s="119">
        <f>AA15</f>
        <v>0</v>
      </c>
      <c r="AB16" s="121" t="s">
        <v>90</v>
      </c>
      <c r="AC16" s="119">
        <f>AC15</f>
        <v>0</v>
      </c>
      <c r="AD16" s="121" t="s">
        <v>90</v>
      </c>
      <c r="AE16" s="119">
        <f>AE15-AE162</f>
        <v>0</v>
      </c>
      <c r="AF16" s="121" t="s">
        <v>90</v>
      </c>
      <c r="AG16" s="119">
        <f>AG15-AG162</f>
        <v>0</v>
      </c>
      <c r="AH16" s="121" t="s">
        <v>90</v>
      </c>
      <c r="AI16" s="119">
        <f>AI15-AI162</f>
        <v>0</v>
      </c>
      <c r="AJ16" s="121" t="s">
        <v>90</v>
      </c>
      <c r="AK16" s="119">
        <f>AK15-AK162</f>
        <v>0</v>
      </c>
      <c r="AL16" s="121" t="s">
        <v>90</v>
      </c>
      <c r="AM16" s="119">
        <f>AM15-AM162</f>
        <v>0</v>
      </c>
      <c r="AN16" s="121" t="s">
        <v>90</v>
      </c>
      <c r="AO16" s="119">
        <f>AO15-AO162</f>
        <v>0</v>
      </c>
      <c r="AP16" s="107"/>
      <c r="AQ16" s="125" t="str">
        <f aca="true" t="shared" si="2" ref="AQ16:AQ104">"стр."&amp;B16</f>
        <v>стр.2000</v>
      </c>
      <c r="AR16" s="187" t="s">
        <v>90</v>
      </c>
      <c r="AS16" s="188">
        <f aca="true" t="shared" si="3" ref="AS16:AS104">IF(H16&gt;=(J16+L16),0,H16-(J16+L16))</f>
        <v>0</v>
      </c>
      <c r="AT16" s="187" t="s">
        <v>90</v>
      </c>
      <c r="AU16" s="188">
        <f aca="true" t="shared" si="4" ref="AU16:AU104">IF(N16&gt;=P16,0,N16-P16)</f>
        <v>0</v>
      </c>
      <c r="AV16" s="187" t="s">
        <v>90</v>
      </c>
      <c r="AW16" s="188">
        <f aca="true" t="shared" si="5" ref="AW16:AW104">IF(Y16&gt;=(AA16+AC16),0,Y16-(AA16+AC16))</f>
        <v>0</v>
      </c>
      <c r="AX16" s="187" t="s">
        <v>90</v>
      </c>
      <c r="AY16" s="188">
        <f aca="true" t="shared" si="6" ref="AY16:AY104">IF(AE16&gt;=AG16,0,AE16-AG16)</f>
        <v>0</v>
      </c>
    </row>
    <row r="17" spans="1:51" ht="66" customHeight="1">
      <c r="A17" s="79" t="s">
        <v>261</v>
      </c>
      <c r="B17" s="139">
        <v>3000</v>
      </c>
      <c r="C17" s="139" t="s">
        <v>59</v>
      </c>
      <c r="D17" s="77" t="s">
        <v>90</v>
      </c>
      <c r="E17" s="77" t="s">
        <v>90</v>
      </c>
      <c r="F17" s="71">
        <f t="shared" si="0"/>
        <v>0</v>
      </c>
      <c r="G17" s="77" t="s">
        <v>90</v>
      </c>
      <c r="H17" s="70">
        <f>SUM(H18:H53,H57:H66)</f>
        <v>0</v>
      </c>
      <c r="I17" s="121" t="s">
        <v>90</v>
      </c>
      <c r="J17" s="119">
        <f>SUM(J18:J53,J57:J66)</f>
        <v>0</v>
      </c>
      <c r="K17" s="121" t="s">
        <v>90</v>
      </c>
      <c r="L17" s="119">
        <f>SUM(L18:L53,L57:L66)</f>
        <v>0</v>
      </c>
      <c r="M17" s="77" t="s">
        <v>90</v>
      </c>
      <c r="N17" s="119">
        <f>SUM(N18:N53,N57:N66)</f>
        <v>0</v>
      </c>
      <c r="O17" s="77" t="s">
        <v>90</v>
      </c>
      <c r="P17" s="119">
        <f>SUM(P18:P53,P57:P66)</f>
        <v>0</v>
      </c>
      <c r="Q17" s="77" t="s">
        <v>90</v>
      </c>
      <c r="R17" s="119">
        <f>SUM(R18:R53,R57:R66)</f>
        <v>0</v>
      </c>
      <c r="S17" s="77" t="s">
        <v>90</v>
      </c>
      <c r="T17" s="119">
        <f>SUM(T18:T53,T57:T66)</f>
        <v>0</v>
      </c>
      <c r="U17" s="77" t="s">
        <v>90</v>
      </c>
      <c r="V17" s="77" t="s">
        <v>90</v>
      </c>
      <c r="W17" s="71">
        <f t="shared" si="1"/>
        <v>0</v>
      </c>
      <c r="X17" s="77" t="s">
        <v>90</v>
      </c>
      <c r="Y17" s="119">
        <f>SUM(Y18:Y53,Y57:Y66)</f>
        <v>0</v>
      </c>
      <c r="Z17" s="77" t="s">
        <v>90</v>
      </c>
      <c r="AA17" s="119">
        <f>SUM(AA18:AA53,AA57:AA66)</f>
        <v>0</v>
      </c>
      <c r="AB17" s="121" t="s">
        <v>90</v>
      </c>
      <c r="AC17" s="119">
        <f>SUM(AC18:AC53,AC57:AC66)</f>
        <v>0</v>
      </c>
      <c r="AD17" s="77" t="s">
        <v>90</v>
      </c>
      <c r="AE17" s="119">
        <f>SUM(AE18:AE53,AE57:AE66)</f>
        <v>0</v>
      </c>
      <c r="AF17" s="77" t="s">
        <v>90</v>
      </c>
      <c r="AG17" s="119">
        <f>SUM(AG18:AG53,AG57:AG66)</f>
        <v>0</v>
      </c>
      <c r="AH17" s="77" t="s">
        <v>90</v>
      </c>
      <c r="AI17" s="119">
        <f>SUM(AI18:AI53,AI57:AI66)</f>
        <v>0</v>
      </c>
      <c r="AJ17" s="77" t="s">
        <v>90</v>
      </c>
      <c r="AK17" s="119">
        <f>SUM(AK18:AK53,AK57:AK66)</f>
        <v>0</v>
      </c>
      <c r="AL17" s="77" t="s">
        <v>90</v>
      </c>
      <c r="AM17" s="119">
        <f>SUM(AM18:AM53,AM57:AM66)</f>
        <v>0</v>
      </c>
      <c r="AN17" s="77" t="s">
        <v>90</v>
      </c>
      <c r="AO17" s="119">
        <f>SUM(AO18:AO53,AO57:AO66)</f>
        <v>0</v>
      </c>
      <c r="AP17" s="21"/>
      <c r="AQ17" s="125" t="str">
        <f t="shared" si="2"/>
        <v>стр.3000</v>
      </c>
      <c r="AR17" s="187" t="s">
        <v>90</v>
      </c>
      <c r="AS17" s="188">
        <f t="shared" si="3"/>
        <v>0</v>
      </c>
      <c r="AT17" s="187" t="s">
        <v>90</v>
      </c>
      <c r="AU17" s="188">
        <f t="shared" si="4"/>
        <v>0</v>
      </c>
      <c r="AV17" s="187" t="s">
        <v>90</v>
      </c>
      <c r="AW17" s="188">
        <f t="shared" si="5"/>
        <v>0</v>
      </c>
      <c r="AX17" s="187" t="s">
        <v>90</v>
      </c>
      <c r="AY17" s="188">
        <f t="shared" si="6"/>
        <v>0</v>
      </c>
    </row>
    <row r="18" spans="1:51" ht="25.5">
      <c r="A18" s="124" t="s">
        <v>211</v>
      </c>
      <c r="B18" s="140">
        <v>3010</v>
      </c>
      <c r="C18" s="140" t="s">
        <v>60</v>
      </c>
      <c r="D18" s="67">
        <f>SUM(G18,M18,Q18,S18)</f>
        <v>0</v>
      </c>
      <c r="E18" s="67">
        <f>IF(D18&lt;&gt;0,F18/D18*1000,0)</f>
        <v>0</v>
      </c>
      <c r="F18" s="67">
        <f>SUM(H18,N18,R18,T18)</f>
        <v>0</v>
      </c>
      <c r="G18" s="68"/>
      <c r="H18" s="68"/>
      <c r="I18" s="116"/>
      <c r="J18" s="116"/>
      <c r="K18" s="116"/>
      <c r="L18" s="116"/>
      <c r="M18" s="68"/>
      <c r="N18" s="68"/>
      <c r="O18" s="68"/>
      <c r="P18" s="68"/>
      <c r="Q18" s="68"/>
      <c r="R18" s="68"/>
      <c r="S18" s="68"/>
      <c r="T18" s="68"/>
      <c r="U18" s="67">
        <f>SUM(X18,AD18,AH18,AJ18)</f>
        <v>0</v>
      </c>
      <c r="V18" s="67">
        <f>IF(U18&lt;&gt;0,W18/U18*1000,0)</f>
        <v>0</v>
      </c>
      <c r="W18" s="67">
        <f t="shared" si="1"/>
        <v>0</v>
      </c>
      <c r="X18" s="68"/>
      <c r="Y18" s="68"/>
      <c r="Z18" s="68"/>
      <c r="AA18" s="68"/>
      <c r="AB18" s="116"/>
      <c r="AC18" s="116"/>
      <c r="AD18" s="68"/>
      <c r="AE18" s="68"/>
      <c r="AF18" s="68"/>
      <c r="AG18" s="68"/>
      <c r="AH18" s="68"/>
      <c r="AI18" s="68"/>
      <c r="AJ18" s="68"/>
      <c r="AK18" s="68"/>
      <c r="AL18" s="68"/>
      <c r="AM18" s="68"/>
      <c r="AN18" s="68"/>
      <c r="AO18" s="68"/>
      <c r="AP18" s="21"/>
      <c r="AQ18" s="125" t="str">
        <f t="shared" si="2"/>
        <v>стр.3010</v>
      </c>
      <c r="AR18" s="188">
        <f>IF(G18&gt;=(I18+K18),0,G18-(I18+K18))</f>
        <v>0</v>
      </c>
      <c r="AS18" s="188">
        <f t="shared" si="3"/>
        <v>0</v>
      </c>
      <c r="AT18" s="188">
        <f aca="true" t="shared" si="7" ref="AT18:AT35">IF(M18&gt;=O18,0,M18-O18)</f>
        <v>0</v>
      </c>
      <c r="AU18" s="188">
        <f t="shared" si="4"/>
        <v>0</v>
      </c>
      <c r="AV18" s="188">
        <f>IF(X18&gt;=(Z18+AB18),0,X18-(Z18+AB18))</f>
        <v>0</v>
      </c>
      <c r="AW18" s="188">
        <f t="shared" si="5"/>
        <v>0</v>
      </c>
      <c r="AX18" s="188">
        <f aca="true" t="shared" si="8" ref="AX18:AX35">IF(AD18&gt;=AF18,0,AD18-AF18)</f>
        <v>0</v>
      </c>
      <c r="AY18" s="188">
        <f t="shared" si="6"/>
        <v>0</v>
      </c>
    </row>
    <row r="19" spans="1:51" ht="38.25">
      <c r="A19" s="124" t="s">
        <v>212</v>
      </c>
      <c r="B19" s="140">
        <v>3020</v>
      </c>
      <c r="C19" s="140" t="s">
        <v>60</v>
      </c>
      <c r="D19" s="67">
        <f>SUM(G19,M19,Q19,S19)</f>
        <v>0</v>
      </c>
      <c r="E19" s="67">
        <f>IF(D19&lt;&gt;0,F19/D19*1000,0)</f>
        <v>0</v>
      </c>
      <c r="F19" s="67">
        <f t="shared" si="0"/>
        <v>0</v>
      </c>
      <c r="G19" s="68"/>
      <c r="H19" s="68"/>
      <c r="I19" s="116"/>
      <c r="J19" s="116"/>
      <c r="K19" s="116"/>
      <c r="L19" s="116"/>
      <c r="M19" s="68"/>
      <c r="N19" s="68"/>
      <c r="O19" s="68"/>
      <c r="P19" s="68"/>
      <c r="Q19" s="68"/>
      <c r="R19" s="68"/>
      <c r="S19" s="68"/>
      <c r="T19" s="68"/>
      <c r="U19" s="67">
        <f>SUM(X19,AD19,AH19,AJ19)</f>
        <v>0</v>
      </c>
      <c r="V19" s="67">
        <f>IF(U19&lt;&gt;0,W19/U19*1000,0)</f>
        <v>0</v>
      </c>
      <c r="W19" s="67">
        <f t="shared" si="1"/>
        <v>0</v>
      </c>
      <c r="X19" s="68"/>
      <c r="Y19" s="68"/>
      <c r="Z19" s="68"/>
      <c r="AA19" s="68"/>
      <c r="AB19" s="116"/>
      <c r="AC19" s="116"/>
      <c r="AD19" s="68"/>
      <c r="AE19" s="68"/>
      <c r="AF19" s="68"/>
      <c r="AG19" s="68"/>
      <c r="AH19" s="68"/>
      <c r="AI19" s="68"/>
      <c r="AJ19" s="68"/>
      <c r="AK19" s="68"/>
      <c r="AL19" s="68"/>
      <c r="AM19" s="68"/>
      <c r="AN19" s="68"/>
      <c r="AO19" s="68"/>
      <c r="AP19" s="21"/>
      <c r="AQ19" s="125" t="str">
        <f t="shared" si="2"/>
        <v>стр.3020</v>
      </c>
      <c r="AR19" s="188">
        <f>IF(G19&gt;=(I19+K19),0,G19-(I19+K19))</f>
        <v>0</v>
      </c>
      <c r="AS19" s="188">
        <f t="shared" si="3"/>
        <v>0</v>
      </c>
      <c r="AT19" s="188">
        <f t="shared" si="7"/>
        <v>0</v>
      </c>
      <c r="AU19" s="188">
        <f t="shared" si="4"/>
        <v>0</v>
      </c>
      <c r="AV19" s="188">
        <f>IF(X19&gt;=(Z19+AB19),0,X19-(Z19+AB19))</f>
        <v>0</v>
      </c>
      <c r="AW19" s="188">
        <f t="shared" si="5"/>
        <v>0</v>
      </c>
      <c r="AX19" s="188">
        <f t="shared" si="8"/>
        <v>0</v>
      </c>
      <c r="AY19" s="188">
        <f t="shared" si="6"/>
        <v>0</v>
      </c>
    </row>
    <row r="20" spans="1:51" ht="25.5">
      <c r="A20" s="124" t="s">
        <v>213</v>
      </c>
      <c r="B20" s="140">
        <v>3030</v>
      </c>
      <c r="C20" s="140" t="s">
        <v>60</v>
      </c>
      <c r="D20" s="67">
        <f>SUM(G20,M20,Q20,S20)</f>
        <v>0</v>
      </c>
      <c r="E20" s="67">
        <f>IF(D20&lt;&gt;0,F20/D20*1000,0)</f>
        <v>0</v>
      </c>
      <c r="F20" s="67">
        <f t="shared" si="0"/>
        <v>0</v>
      </c>
      <c r="G20" s="68"/>
      <c r="H20" s="68"/>
      <c r="I20" s="116"/>
      <c r="J20" s="116"/>
      <c r="K20" s="116"/>
      <c r="L20" s="116"/>
      <c r="M20" s="68"/>
      <c r="N20" s="68"/>
      <c r="O20" s="68"/>
      <c r="P20" s="68"/>
      <c r="Q20" s="68"/>
      <c r="R20" s="68"/>
      <c r="S20" s="68"/>
      <c r="T20" s="68"/>
      <c r="U20" s="67">
        <f>SUM(X20,AD20,AH20,AJ20)</f>
        <v>0</v>
      </c>
      <c r="V20" s="67">
        <f>IF(U20&lt;&gt;0,W20/U20*1000,0)</f>
        <v>0</v>
      </c>
      <c r="W20" s="67">
        <f t="shared" si="1"/>
        <v>0</v>
      </c>
      <c r="X20" s="68"/>
      <c r="Y20" s="68"/>
      <c r="Z20" s="68"/>
      <c r="AA20" s="68"/>
      <c r="AB20" s="116"/>
      <c r="AC20" s="116"/>
      <c r="AD20" s="68"/>
      <c r="AE20" s="68"/>
      <c r="AF20" s="68"/>
      <c r="AG20" s="68"/>
      <c r="AH20" s="68"/>
      <c r="AI20" s="68"/>
      <c r="AJ20" s="68"/>
      <c r="AK20" s="68"/>
      <c r="AL20" s="68"/>
      <c r="AM20" s="68"/>
      <c r="AN20" s="68"/>
      <c r="AO20" s="68"/>
      <c r="AP20" s="21"/>
      <c r="AQ20" s="125" t="str">
        <f t="shared" si="2"/>
        <v>стр.3030</v>
      </c>
      <c r="AR20" s="188">
        <f>IF(G20&gt;=(I20+K20),0,G20-(I20+K20))</f>
        <v>0</v>
      </c>
      <c r="AS20" s="188">
        <f t="shared" si="3"/>
        <v>0</v>
      </c>
      <c r="AT20" s="188">
        <f t="shared" si="7"/>
        <v>0</v>
      </c>
      <c r="AU20" s="188">
        <f t="shared" si="4"/>
        <v>0</v>
      </c>
      <c r="AV20" s="188">
        <f>IF(X20&gt;=(Z20+AB20),0,X20-(Z20+AB20))</f>
        <v>0</v>
      </c>
      <c r="AW20" s="188">
        <f t="shared" si="5"/>
        <v>0</v>
      </c>
      <c r="AX20" s="188">
        <f t="shared" si="8"/>
        <v>0</v>
      </c>
      <c r="AY20" s="188">
        <f t="shared" si="6"/>
        <v>0</v>
      </c>
    </row>
    <row r="21" spans="1:51" ht="38.25">
      <c r="A21" s="124" t="s">
        <v>214</v>
      </c>
      <c r="B21" s="140">
        <v>3040</v>
      </c>
      <c r="C21" s="141" t="s">
        <v>108</v>
      </c>
      <c r="D21" s="67">
        <f>SUM(M21,Q21,S21)</f>
        <v>0</v>
      </c>
      <c r="E21" s="67">
        <f aca="true" t="shared" si="9" ref="E21:E26">IF(D21&lt;&gt;0,F21/D21*1000,0)</f>
        <v>0</v>
      </c>
      <c r="F21" s="67">
        <f>SUM(N21,R21,T21)</f>
        <v>0</v>
      </c>
      <c r="G21" s="78" t="s">
        <v>90</v>
      </c>
      <c r="H21" s="78" t="s">
        <v>90</v>
      </c>
      <c r="I21" s="123" t="s">
        <v>90</v>
      </c>
      <c r="J21" s="123" t="s">
        <v>90</v>
      </c>
      <c r="K21" s="123" t="s">
        <v>90</v>
      </c>
      <c r="L21" s="123" t="s">
        <v>90</v>
      </c>
      <c r="M21" s="68"/>
      <c r="N21" s="116"/>
      <c r="O21" s="68"/>
      <c r="P21" s="68"/>
      <c r="Q21" s="68"/>
      <c r="R21" s="68"/>
      <c r="S21" s="68"/>
      <c r="T21" s="68"/>
      <c r="U21" s="67">
        <f>SUM(AD21,AH21,AJ21)</f>
        <v>0</v>
      </c>
      <c r="V21" s="67">
        <f aca="true" t="shared" si="10" ref="V21:V26">IF(U21&lt;&gt;0,W21/U21*1000,0)</f>
        <v>0</v>
      </c>
      <c r="W21" s="67">
        <f>SUM(AE21,AI21,AK21)</f>
        <v>0</v>
      </c>
      <c r="X21" s="78" t="s">
        <v>90</v>
      </c>
      <c r="Y21" s="78" t="s">
        <v>90</v>
      </c>
      <c r="Z21" s="78" t="s">
        <v>90</v>
      </c>
      <c r="AA21" s="78" t="s">
        <v>90</v>
      </c>
      <c r="AB21" s="123" t="s">
        <v>90</v>
      </c>
      <c r="AC21" s="123" t="s">
        <v>90</v>
      </c>
      <c r="AD21" s="68"/>
      <c r="AE21" s="68"/>
      <c r="AF21" s="68"/>
      <c r="AG21" s="68"/>
      <c r="AH21" s="68"/>
      <c r="AI21" s="68"/>
      <c r="AJ21" s="68"/>
      <c r="AK21" s="68"/>
      <c r="AL21" s="68"/>
      <c r="AM21" s="68"/>
      <c r="AN21" s="68"/>
      <c r="AO21" s="68"/>
      <c r="AP21" s="21"/>
      <c r="AQ21" s="125" t="str">
        <f t="shared" si="2"/>
        <v>стр.3040</v>
      </c>
      <c r="AR21" s="187" t="s">
        <v>90</v>
      </c>
      <c r="AS21" s="187" t="s">
        <v>90</v>
      </c>
      <c r="AT21" s="188">
        <f t="shared" si="7"/>
        <v>0</v>
      </c>
      <c r="AU21" s="188">
        <f t="shared" si="4"/>
        <v>0</v>
      </c>
      <c r="AV21" s="187" t="s">
        <v>90</v>
      </c>
      <c r="AW21" s="187" t="s">
        <v>90</v>
      </c>
      <c r="AX21" s="188">
        <f t="shared" si="8"/>
        <v>0</v>
      </c>
      <c r="AY21" s="188">
        <f t="shared" si="6"/>
        <v>0</v>
      </c>
    </row>
    <row r="22" spans="1:51" ht="51">
      <c r="A22" s="124" t="s">
        <v>215</v>
      </c>
      <c r="B22" s="140">
        <v>3050</v>
      </c>
      <c r="C22" s="141" t="s">
        <v>108</v>
      </c>
      <c r="D22" s="67">
        <f>SUM(M22,Q22,S22)</f>
        <v>0</v>
      </c>
      <c r="E22" s="67">
        <f t="shared" si="9"/>
        <v>0</v>
      </c>
      <c r="F22" s="67">
        <f>SUM(N22,R22,T22)</f>
        <v>0</v>
      </c>
      <c r="G22" s="78" t="s">
        <v>90</v>
      </c>
      <c r="H22" s="78" t="s">
        <v>90</v>
      </c>
      <c r="I22" s="123" t="s">
        <v>90</v>
      </c>
      <c r="J22" s="123" t="s">
        <v>90</v>
      </c>
      <c r="K22" s="123" t="s">
        <v>90</v>
      </c>
      <c r="L22" s="123" t="s">
        <v>90</v>
      </c>
      <c r="M22" s="68"/>
      <c r="N22" s="116"/>
      <c r="O22" s="68"/>
      <c r="P22" s="68"/>
      <c r="Q22" s="68"/>
      <c r="R22" s="68"/>
      <c r="S22" s="68"/>
      <c r="T22" s="68"/>
      <c r="U22" s="67">
        <f>SUM(AD22,AH22,AJ22)</f>
        <v>0</v>
      </c>
      <c r="V22" s="67">
        <f t="shared" si="10"/>
        <v>0</v>
      </c>
      <c r="W22" s="67">
        <f>SUM(AE22,AI22,AK22)</f>
        <v>0</v>
      </c>
      <c r="X22" s="78" t="s">
        <v>90</v>
      </c>
      <c r="Y22" s="78" t="s">
        <v>90</v>
      </c>
      <c r="Z22" s="78" t="s">
        <v>90</v>
      </c>
      <c r="AA22" s="78" t="s">
        <v>90</v>
      </c>
      <c r="AB22" s="123" t="s">
        <v>90</v>
      </c>
      <c r="AC22" s="123" t="s">
        <v>90</v>
      </c>
      <c r="AD22" s="68"/>
      <c r="AE22" s="68"/>
      <c r="AF22" s="68"/>
      <c r="AG22" s="68"/>
      <c r="AH22" s="68"/>
      <c r="AI22" s="68"/>
      <c r="AJ22" s="68"/>
      <c r="AK22" s="68"/>
      <c r="AL22" s="68"/>
      <c r="AM22" s="68"/>
      <c r="AN22" s="68"/>
      <c r="AO22" s="68"/>
      <c r="AP22" s="21"/>
      <c r="AQ22" s="125" t="str">
        <f t="shared" si="2"/>
        <v>стр.3050</v>
      </c>
      <c r="AR22" s="187" t="s">
        <v>90</v>
      </c>
      <c r="AS22" s="187" t="s">
        <v>90</v>
      </c>
      <c r="AT22" s="188">
        <f t="shared" si="7"/>
        <v>0</v>
      </c>
      <c r="AU22" s="188">
        <f t="shared" si="4"/>
        <v>0</v>
      </c>
      <c r="AV22" s="187" t="s">
        <v>90</v>
      </c>
      <c r="AW22" s="187" t="s">
        <v>90</v>
      </c>
      <c r="AX22" s="188">
        <f t="shared" si="8"/>
        <v>0</v>
      </c>
      <c r="AY22" s="188">
        <f t="shared" si="6"/>
        <v>0</v>
      </c>
    </row>
    <row r="23" spans="1:51" ht="38.25">
      <c r="A23" s="124" t="s">
        <v>216</v>
      </c>
      <c r="B23" s="140">
        <v>3060</v>
      </c>
      <c r="C23" s="141" t="s">
        <v>108</v>
      </c>
      <c r="D23" s="67">
        <f aca="true" t="shared" si="11" ref="D23:D31">SUM(G23,M23,Q23,S23)</f>
        <v>0</v>
      </c>
      <c r="E23" s="67">
        <f t="shared" si="9"/>
        <v>0</v>
      </c>
      <c r="F23" s="67">
        <f t="shared" si="0"/>
        <v>0</v>
      </c>
      <c r="G23" s="68"/>
      <c r="H23" s="68"/>
      <c r="I23" s="116"/>
      <c r="J23" s="116"/>
      <c r="K23" s="116"/>
      <c r="L23" s="116"/>
      <c r="M23" s="68"/>
      <c r="N23" s="116"/>
      <c r="O23" s="68"/>
      <c r="P23" s="68"/>
      <c r="Q23" s="68"/>
      <c r="R23" s="68"/>
      <c r="S23" s="68"/>
      <c r="T23" s="68"/>
      <c r="U23" s="67">
        <f aca="true" t="shared" si="12" ref="U23:U40">SUM(X23,AD23,AH23,AJ23)</f>
        <v>0</v>
      </c>
      <c r="V23" s="67">
        <f t="shared" si="10"/>
        <v>0</v>
      </c>
      <c r="W23" s="67">
        <f aca="true" t="shared" si="13" ref="W23:W40">SUM(Y23,AE23,AI23,AK23)</f>
        <v>0</v>
      </c>
      <c r="X23" s="68"/>
      <c r="Y23" s="68"/>
      <c r="Z23" s="68"/>
      <c r="AA23" s="68"/>
      <c r="AB23" s="116"/>
      <c r="AC23" s="116"/>
      <c r="AD23" s="68"/>
      <c r="AE23" s="68"/>
      <c r="AF23" s="68"/>
      <c r="AG23" s="68"/>
      <c r="AH23" s="68"/>
      <c r="AI23" s="68"/>
      <c r="AJ23" s="68"/>
      <c r="AK23" s="68"/>
      <c r="AL23" s="68"/>
      <c r="AM23" s="68"/>
      <c r="AN23" s="68"/>
      <c r="AO23" s="68"/>
      <c r="AP23" s="21"/>
      <c r="AQ23" s="125" t="str">
        <f t="shared" si="2"/>
        <v>стр.3060</v>
      </c>
      <c r="AR23" s="188">
        <f aca="true" t="shared" si="14" ref="AR23:AR52">IF(G23&gt;=(I23+K23),0,G23-(I23+K23))</f>
        <v>0</v>
      </c>
      <c r="AS23" s="188">
        <f t="shared" si="3"/>
        <v>0</v>
      </c>
      <c r="AT23" s="188">
        <f t="shared" si="7"/>
        <v>0</v>
      </c>
      <c r="AU23" s="188">
        <f t="shared" si="4"/>
        <v>0</v>
      </c>
      <c r="AV23" s="188">
        <f aca="true" t="shared" si="15" ref="AV23:AV52">IF(X23&gt;=(Z23+AB23),0,X23-(Z23+AB23))</f>
        <v>0</v>
      </c>
      <c r="AW23" s="188">
        <f t="shared" si="5"/>
        <v>0</v>
      </c>
      <c r="AX23" s="188">
        <f t="shared" si="8"/>
        <v>0</v>
      </c>
      <c r="AY23" s="188">
        <f t="shared" si="6"/>
        <v>0</v>
      </c>
    </row>
    <row r="24" spans="1:51" ht="51">
      <c r="A24" s="124" t="s">
        <v>217</v>
      </c>
      <c r="B24" s="140">
        <v>3070</v>
      </c>
      <c r="C24" s="141" t="s">
        <v>108</v>
      </c>
      <c r="D24" s="67">
        <f t="shared" si="11"/>
        <v>0</v>
      </c>
      <c r="E24" s="67">
        <f t="shared" si="9"/>
        <v>0</v>
      </c>
      <c r="F24" s="67">
        <f t="shared" si="0"/>
        <v>0</v>
      </c>
      <c r="G24" s="68"/>
      <c r="H24" s="68"/>
      <c r="I24" s="116"/>
      <c r="J24" s="116"/>
      <c r="K24" s="116"/>
      <c r="L24" s="116"/>
      <c r="M24" s="68"/>
      <c r="N24" s="116"/>
      <c r="O24" s="68"/>
      <c r="P24" s="68"/>
      <c r="Q24" s="68"/>
      <c r="R24" s="68"/>
      <c r="S24" s="68"/>
      <c r="T24" s="68"/>
      <c r="U24" s="67">
        <f t="shared" si="12"/>
        <v>0</v>
      </c>
      <c r="V24" s="67">
        <f t="shared" si="10"/>
        <v>0</v>
      </c>
      <c r="W24" s="67">
        <f t="shared" si="13"/>
        <v>0</v>
      </c>
      <c r="X24" s="68"/>
      <c r="Y24" s="68"/>
      <c r="Z24" s="68"/>
      <c r="AA24" s="68"/>
      <c r="AB24" s="116"/>
      <c r="AC24" s="116"/>
      <c r="AD24" s="68"/>
      <c r="AE24" s="68"/>
      <c r="AF24" s="68"/>
      <c r="AG24" s="68"/>
      <c r="AH24" s="68"/>
      <c r="AI24" s="68"/>
      <c r="AJ24" s="68"/>
      <c r="AK24" s="68"/>
      <c r="AL24" s="68"/>
      <c r="AM24" s="68"/>
      <c r="AN24" s="68"/>
      <c r="AO24" s="68"/>
      <c r="AP24" s="21"/>
      <c r="AQ24" s="125" t="str">
        <f t="shared" si="2"/>
        <v>стр.3070</v>
      </c>
      <c r="AR24" s="188">
        <f t="shared" si="14"/>
        <v>0</v>
      </c>
      <c r="AS24" s="188">
        <f t="shared" si="3"/>
        <v>0</v>
      </c>
      <c r="AT24" s="188">
        <f t="shared" si="7"/>
        <v>0</v>
      </c>
      <c r="AU24" s="188">
        <f t="shared" si="4"/>
        <v>0</v>
      </c>
      <c r="AV24" s="188">
        <f t="shared" si="15"/>
        <v>0</v>
      </c>
      <c r="AW24" s="188">
        <f t="shared" si="5"/>
        <v>0</v>
      </c>
      <c r="AX24" s="188">
        <f t="shared" si="8"/>
        <v>0</v>
      </c>
      <c r="AY24" s="188">
        <f t="shared" si="6"/>
        <v>0</v>
      </c>
    </row>
    <row r="25" spans="1:51" ht="38.25">
      <c r="A25" s="124" t="s">
        <v>218</v>
      </c>
      <c r="B25" s="140">
        <v>3080</v>
      </c>
      <c r="C25" s="141" t="s">
        <v>108</v>
      </c>
      <c r="D25" s="67">
        <f t="shared" si="11"/>
        <v>0</v>
      </c>
      <c r="E25" s="67">
        <f t="shared" si="9"/>
        <v>0</v>
      </c>
      <c r="F25" s="67">
        <f t="shared" si="0"/>
        <v>0</v>
      </c>
      <c r="G25" s="68"/>
      <c r="H25" s="68"/>
      <c r="I25" s="116"/>
      <c r="J25" s="116"/>
      <c r="K25" s="116"/>
      <c r="L25" s="116"/>
      <c r="M25" s="68"/>
      <c r="N25" s="116"/>
      <c r="O25" s="68"/>
      <c r="P25" s="68"/>
      <c r="Q25" s="68"/>
      <c r="R25" s="68"/>
      <c r="S25" s="68"/>
      <c r="T25" s="68"/>
      <c r="U25" s="67">
        <f t="shared" si="12"/>
        <v>0</v>
      </c>
      <c r="V25" s="67">
        <f t="shared" si="10"/>
        <v>0</v>
      </c>
      <c r="W25" s="67">
        <f t="shared" si="13"/>
        <v>0</v>
      </c>
      <c r="X25" s="68"/>
      <c r="Y25" s="68"/>
      <c r="Z25" s="68"/>
      <c r="AA25" s="68"/>
      <c r="AB25" s="116"/>
      <c r="AC25" s="116"/>
      <c r="AD25" s="68"/>
      <c r="AE25" s="68"/>
      <c r="AF25" s="68"/>
      <c r="AG25" s="68"/>
      <c r="AH25" s="68"/>
      <c r="AI25" s="68"/>
      <c r="AJ25" s="68"/>
      <c r="AK25" s="68"/>
      <c r="AL25" s="68"/>
      <c r="AM25" s="68"/>
      <c r="AN25" s="68"/>
      <c r="AO25" s="68"/>
      <c r="AP25" s="21"/>
      <c r="AQ25" s="125" t="str">
        <f t="shared" si="2"/>
        <v>стр.3080</v>
      </c>
      <c r="AR25" s="188">
        <f t="shared" si="14"/>
        <v>0</v>
      </c>
      <c r="AS25" s="188">
        <f t="shared" si="3"/>
        <v>0</v>
      </c>
      <c r="AT25" s="188">
        <f t="shared" si="7"/>
        <v>0</v>
      </c>
      <c r="AU25" s="188">
        <f t="shared" si="4"/>
        <v>0</v>
      </c>
      <c r="AV25" s="188">
        <f t="shared" si="15"/>
        <v>0</v>
      </c>
      <c r="AW25" s="188">
        <f t="shared" si="5"/>
        <v>0</v>
      </c>
      <c r="AX25" s="188">
        <f t="shared" si="8"/>
        <v>0</v>
      </c>
      <c r="AY25" s="188">
        <f t="shared" si="6"/>
        <v>0</v>
      </c>
    </row>
    <row r="26" spans="1:51" ht="51">
      <c r="A26" s="124" t="s">
        <v>219</v>
      </c>
      <c r="B26" s="140">
        <v>3090</v>
      </c>
      <c r="C26" s="141" t="s">
        <v>108</v>
      </c>
      <c r="D26" s="67">
        <f t="shared" si="11"/>
        <v>0</v>
      </c>
      <c r="E26" s="67">
        <f t="shared" si="9"/>
        <v>0</v>
      </c>
      <c r="F26" s="67">
        <f t="shared" si="0"/>
        <v>0</v>
      </c>
      <c r="G26" s="68"/>
      <c r="H26" s="68"/>
      <c r="I26" s="116"/>
      <c r="J26" s="116"/>
      <c r="K26" s="116"/>
      <c r="L26" s="116"/>
      <c r="M26" s="68"/>
      <c r="N26" s="116"/>
      <c r="O26" s="68"/>
      <c r="P26" s="68"/>
      <c r="Q26" s="68"/>
      <c r="R26" s="68"/>
      <c r="S26" s="68"/>
      <c r="T26" s="68"/>
      <c r="U26" s="67">
        <f t="shared" si="12"/>
        <v>0</v>
      </c>
      <c r="V26" s="67">
        <f t="shared" si="10"/>
        <v>0</v>
      </c>
      <c r="W26" s="67">
        <f t="shared" si="13"/>
        <v>0</v>
      </c>
      <c r="X26" s="68"/>
      <c r="Y26" s="68"/>
      <c r="Z26" s="68"/>
      <c r="AA26" s="68"/>
      <c r="AB26" s="116"/>
      <c r="AC26" s="116"/>
      <c r="AD26" s="68"/>
      <c r="AE26" s="68"/>
      <c r="AF26" s="68"/>
      <c r="AG26" s="68"/>
      <c r="AH26" s="68"/>
      <c r="AI26" s="68"/>
      <c r="AJ26" s="68"/>
      <c r="AK26" s="68"/>
      <c r="AL26" s="68"/>
      <c r="AM26" s="68"/>
      <c r="AN26" s="68"/>
      <c r="AO26" s="68"/>
      <c r="AP26" s="21"/>
      <c r="AQ26" s="125" t="str">
        <f t="shared" si="2"/>
        <v>стр.3090</v>
      </c>
      <c r="AR26" s="188">
        <f t="shared" si="14"/>
        <v>0</v>
      </c>
      <c r="AS26" s="188">
        <f t="shared" si="3"/>
        <v>0</v>
      </c>
      <c r="AT26" s="188">
        <f t="shared" si="7"/>
        <v>0</v>
      </c>
      <c r="AU26" s="188">
        <f t="shared" si="4"/>
        <v>0</v>
      </c>
      <c r="AV26" s="188">
        <f t="shared" si="15"/>
        <v>0</v>
      </c>
      <c r="AW26" s="188">
        <f t="shared" si="5"/>
        <v>0</v>
      </c>
      <c r="AX26" s="188">
        <f t="shared" si="8"/>
        <v>0</v>
      </c>
      <c r="AY26" s="188">
        <f t="shared" si="6"/>
        <v>0</v>
      </c>
    </row>
    <row r="27" spans="1:51" ht="25.5">
      <c r="A27" s="124" t="s">
        <v>220</v>
      </c>
      <c r="B27" s="140">
        <v>3100</v>
      </c>
      <c r="C27" s="141" t="s">
        <v>60</v>
      </c>
      <c r="D27" s="67">
        <f t="shared" si="11"/>
        <v>0</v>
      </c>
      <c r="E27" s="67">
        <f>IF(D27&lt;&gt;0,F27/D27*1000,0)</f>
        <v>0</v>
      </c>
      <c r="F27" s="67">
        <f t="shared" si="0"/>
        <v>0</v>
      </c>
      <c r="G27" s="68"/>
      <c r="H27" s="68"/>
      <c r="I27" s="116"/>
      <c r="J27" s="116"/>
      <c r="K27" s="116"/>
      <c r="L27" s="116"/>
      <c r="M27" s="68"/>
      <c r="N27" s="116"/>
      <c r="O27" s="68"/>
      <c r="P27" s="68"/>
      <c r="Q27" s="68"/>
      <c r="R27" s="68"/>
      <c r="S27" s="68"/>
      <c r="T27" s="68"/>
      <c r="U27" s="67">
        <f t="shared" si="12"/>
        <v>0</v>
      </c>
      <c r="V27" s="67">
        <f>IF(U27&lt;&gt;0,W27/U27*1000,0)</f>
        <v>0</v>
      </c>
      <c r="W27" s="67">
        <f t="shared" si="13"/>
        <v>0</v>
      </c>
      <c r="X27" s="68"/>
      <c r="Y27" s="68"/>
      <c r="Z27" s="68"/>
      <c r="AA27" s="68"/>
      <c r="AB27" s="116"/>
      <c r="AC27" s="116"/>
      <c r="AD27" s="68"/>
      <c r="AE27" s="68"/>
      <c r="AF27" s="68"/>
      <c r="AG27" s="68"/>
      <c r="AH27" s="68"/>
      <c r="AI27" s="68"/>
      <c r="AJ27" s="68"/>
      <c r="AK27" s="68"/>
      <c r="AL27" s="68"/>
      <c r="AM27" s="68"/>
      <c r="AN27" s="68"/>
      <c r="AO27" s="68"/>
      <c r="AP27" s="21"/>
      <c r="AQ27" s="125" t="str">
        <f t="shared" si="2"/>
        <v>стр.3100</v>
      </c>
      <c r="AR27" s="188">
        <f t="shared" si="14"/>
        <v>0</v>
      </c>
      <c r="AS27" s="188">
        <f t="shared" si="3"/>
        <v>0</v>
      </c>
      <c r="AT27" s="188">
        <f t="shared" si="7"/>
        <v>0</v>
      </c>
      <c r="AU27" s="188">
        <f t="shared" si="4"/>
        <v>0</v>
      </c>
      <c r="AV27" s="188">
        <f t="shared" si="15"/>
        <v>0</v>
      </c>
      <c r="AW27" s="188">
        <f t="shared" si="5"/>
        <v>0</v>
      </c>
      <c r="AX27" s="188">
        <f t="shared" si="8"/>
        <v>0</v>
      </c>
      <c r="AY27" s="188">
        <f t="shared" si="6"/>
        <v>0</v>
      </c>
    </row>
    <row r="28" spans="1:51" ht="12.75">
      <c r="A28" s="124" t="s">
        <v>221</v>
      </c>
      <c r="B28" s="140">
        <v>3110</v>
      </c>
      <c r="C28" s="141" t="s">
        <v>60</v>
      </c>
      <c r="D28" s="115">
        <f t="shared" si="11"/>
        <v>0</v>
      </c>
      <c r="E28" s="115">
        <f>IF(D28&lt;&gt;0,F28/D28*1000,0)</f>
        <v>0</v>
      </c>
      <c r="F28" s="115">
        <f>SUM(H28,N28,R28,T28)</f>
        <v>0</v>
      </c>
      <c r="G28" s="116"/>
      <c r="H28" s="116"/>
      <c r="I28" s="116"/>
      <c r="J28" s="116"/>
      <c r="K28" s="116"/>
      <c r="L28" s="116"/>
      <c r="M28" s="116"/>
      <c r="N28" s="116"/>
      <c r="O28" s="116"/>
      <c r="P28" s="116"/>
      <c r="Q28" s="116"/>
      <c r="R28" s="116"/>
      <c r="S28" s="116"/>
      <c r="T28" s="116"/>
      <c r="U28" s="115">
        <f t="shared" si="12"/>
        <v>0</v>
      </c>
      <c r="V28" s="115">
        <f>IF(U28&lt;&gt;0,W28/U28*1000,0)</f>
        <v>0</v>
      </c>
      <c r="W28" s="115">
        <f t="shared" si="13"/>
        <v>0</v>
      </c>
      <c r="X28" s="116"/>
      <c r="Y28" s="116"/>
      <c r="Z28" s="116"/>
      <c r="AA28" s="116"/>
      <c r="AB28" s="116"/>
      <c r="AC28" s="116"/>
      <c r="AD28" s="116"/>
      <c r="AE28" s="116"/>
      <c r="AF28" s="116"/>
      <c r="AG28" s="116"/>
      <c r="AH28" s="116"/>
      <c r="AI28" s="116"/>
      <c r="AJ28" s="116"/>
      <c r="AK28" s="116"/>
      <c r="AL28" s="116"/>
      <c r="AM28" s="116"/>
      <c r="AN28" s="116"/>
      <c r="AO28" s="116"/>
      <c r="AP28" s="107"/>
      <c r="AQ28" s="125" t="str">
        <f t="shared" si="2"/>
        <v>стр.3110</v>
      </c>
      <c r="AR28" s="188">
        <f t="shared" si="14"/>
        <v>0</v>
      </c>
      <c r="AS28" s="188">
        <f t="shared" si="3"/>
        <v>0</v>
      </c>
      <c r="AT28" s="188">
        <f t="shared" si="7"/>
        <v>0</v>
      </c>
      <c r="AU28" s="188">
        <f t="shared" si="4"/>
        <v>0</v>
      </c>
      <c r="AV28" s="188">
        <f t="shared" si="15"/>
        <v>0</v>
      </c>
      <c r="AW28" s="188">
        <f t="shared" si="5"/>
        <v>0</v>
      </c>
      <c r="AX28" s="188">
        <f t="shared" si="8"/>
        <v>0</v>
      </c>
      <c r="AY28" s="188">
        <f t="shared" si="6"/>
        <v>0</v>
      </c>
    </row>
    <row r="29" spans="1:51" ht="25.5">
      <c r="A29" s="155" t="s">
        <v>222</v>
      </c>
      <c r="B29" s="140">
        <v>3120</v>
      </c>
      <c r="C29" s="141" t="s">
        <v>60</v>
      </c>
      <c r="D29" s="67">
        <f t="shared" si="11"/>
        <v>0</v>
      </c>
      <c r="E29" s="67">
        <f>IF(D29&lt;&gt;0,F29/D29*1000,0)</f>
        <v>0</v>
      </c>
      <c r="F29" s="67">
        <f t="shared" si="0"/>
        <v>0</v>
      </c>
      <c r="G29" s="68"/>
      <c r="H29" s="68"/>
      <c r="I29" s="116"/>
      <c r="J29" s="116"/>
      <c r="K29" s="116"/>
      <c r="L29" s="116"/>
      <c r="M29" s="68"/>
      <c r="N29" s="116"/>
      <c r="O29" s="68"/>
      <c r="P29" s="68"/>
      <c r="Q29" s="68"/>
      <c r="R29" s="68"/>
      <c r="S29" s="68"/>
      <c r="T29" s="68"/>
      <c r="U29" s="67">
        <f t="shared" si="12"/>
        <v>0</v>
      </c>
      <c r="V29" s="67">
        <f>IF(U29&lt;&gt;0,W29/U29*1000,0)</f>
        <v>0</v>
      </c>
      <c r="W29" s="67">
        <f t="shared" si="13"/>
        <v>0</v>
      </c>
      <c r="X29" s="68"/>
      <c r="Y29" s="68"/>
      <c r="Z29" s="68"/>
      <c r="AA29" s="68"/>
      <c r="AB29" s="116"/>
      <c r="AC29" s="116"/>
      <c r="AD29" s="68"/>
      <c r="AE29" s="68"/>
      <c r="AF29" s="68"/>
      <c r="AG29" s="68"/>
      <c r="AH29" s="68"/>
      <c r="AI29" s="68"/>
      <c r="AJ29" s="68"/>
      <c r="AK29" s="68"/>
      <c r="AL29" s="68"/>
      <c r="AM29" s="68"/>
      <c r="AN29" s="68"/>
      <c r="AO29" s="68"/>
      <c r="AP29" s="21"/>
      <c r="AQ29" s="125" t="str">
        <f t="shared" si="2"/>
        <v>стр.3120</v>
      </c>
      <c r="AR29" s="188">
        <f t="shared" si="14"/>
        <v>0</v>
      </c>
      <c r="AS29" s="188">
        <f t="shared" si="3"/>
        <v>0</v>
      </c>
      <c r="AT29" s="188">
        <f t="shared" si="7"/>
        <v>0</v>
      </c>
      <c r="AU29" s="188">
        <f t="shared" si="4"/>
        <v>0</v>
      </c>
      <c r="AV29" s="188">
        <f t="shared" si="15"/>
        <v>0</v>
      </c>
      <c r="AW29" s="188">
        <f t="shared" si="5"/>
        <v>0</v>
      </c>
      <c r="AX29" s="188">
        <f t="shared" si="8"/>
        <v>0</v>
      </c>
      <c r="AY29" s="188">
        <f t="shared" si="6"/>
        <v>0</v>
      </c>
    </row>
    <row r="30" spans="1:51" ht="25.5">
      <c r="A30" s="155" t="s">
        <v>223</v>
      </c>
      <c r="B30" s="140">
        <v>3130</v>
      </c>
      <c r="C30" s="140" t="s">
        <v>60</v>
      </c>
      <c r="D30" s="115">
        <f t="shared" si="11"/>
        <v>0</v>
      </c>
      <c r="E30" s="115">
        <f>IF(D30&lt;&gt;0,F30/D30*1000,0)</f>
        <v>0</v>
      </c>
      <c r="F30" s="115">
        <f t="shared" si="0"/>
        <v>0</v>
      </c>
      <c r="G30" s="116"/>
      <c r="H30" s="116"/>
      <c r="I30" s="116"/>
      <c r="J30" s="116"/>
      <c r="K30" s="116"/>
      <c r="L30" s="116"/>
      <c r="M30" s="116"/>
      <c r="N30" s="116"/>
      <c r="O30" s="116"/>
      <c r="P30" s="116"/>
      <c r="Q30" s="116"/>
      <c r="R30" s="116"/>
      <c r="S30" s="116"/>
      <c r="T30" s="116"/>
      <c r="U30" s="115">
        <f t="shared" si="12"/>
        <v>0</v>
      </c>
      <c r="V30" s="115">
        <f>IF(U30&lt;&gt;0,W30/U30*1000,0)</f>
        <v>0</v>
      </c>
      <c r="W30" s="115">
        <f t="shared" si="13"/>
        <v>0</v>
      </c>
      <c r="X30" s="116"/>
      <c r="Y30" s="116"/>
      <c r="Z30" s="116"/>
      <c r="AA30" s="116"/>
      <c r="AB30" s="116"/>
      <c r="AC30" s="116"/>
      <c r="AD30" s="116"/>
      <c r="AE30" s="116"/>
      <c r="AF30" s="116"/>
      <c r="AG30" s="116"/>
      <c r="AH30" s="116"/>
      <c r="AI30" s="116"/>
      <c r="AJ30" s="116"/>
      <c r="AK30" s="116"/>
      <c r="AL30" s="116"/>
      <c r="AM30" s="116"/>
      <c r="AN30" s="116"/>
      <c r="AO30" s="116"/>
      <c r="AP30" s="107"/>
      <c r="AQ30" s="125" t="str">
        <f t="shared" si="2"/>
        <v>стр.3130</v>
      </c>
      <c r="AR30" s="188">
        <f t="shared" si="14"/>
        <v>0</v>
      </c>
      <c r="AS30" s="188">
        <f t="shared" si="3"/>
        <v>0</v>
      </c>
      <c r="AT30" s="188">
        <f t="shared" si="7"/>
        <v>0</v>
      </c>
      <c r="AU30" s="188">
        <f t="shared" si="4"/>
        <v>0</v>
      </c>
      <c r="AV30" s="188">
        <f t="shared" si="15"/>
        <v>0</v>
      </c>
      <c r="AW30" s="188">
        <f t="shared" si="5"/>
        <v>0</v>
      </c>
      <c r="AX30" s="188">
        <f t="shared" si="8"/>
        <v>0</v>
      </c>
      <c r="AY30" s="188">
        <f t="shared" si="6"/>
        <v>0</v>
      </c>
    </row>
    <row r="31" spans="1:51" ht="21.75" customHeight="1">
      <c r="A31" s="414" t="s">
        <v>374</v>
      </c>
      <c r="B31" s="172">
        <v>3140</v>
      </c>
      <c r="C31" s="243" t="s">
        <v>108</v>
      </c>
      <c r="D31" s="115">
        <f t="shared" si="11"/>
        <v>0</v>
      </c>
      <c r="E31" s="115">
        <f>IF(D31&lt;&gt;0,F31/D31*1000,0)</f>
        <v>0</v>
      </c>
      <c r="F31" s="115">
        <f>SUM(H31,N31,R31,T31)</f>
        <v>0</v>
      </c>
      <c r="G31" s="116"/>
      <c r="H31" s="116"/>
      <c r="I31" s="116"/>
      <c r="J31" s="116"/>
      <c r="K31" s="116"/>
      <c r="L31" s="116"/>
      <c r="M31" s="116"/>
      <c r="N31" s="116"/>
      <c r="O31" s="116"/>
      <c r="P31" s="116"/>
      <c r="Q31" s="116"/>
      <c r="R31" s="116"/>
      <c r="S31" s="116"/>
      <c r="T31" s="116"/>
      <c r="U31" s="115">
        <f aca="true" t="shared" si="16" ref="U31:U39">SUM(X31,AD31,AH31,AJ31)</f>
        <v>0</v>
      </c>
      <c r="V31" s="115">
        <f>IF(U31&lt;&gt;0,W31/U31*1000,0)</f>
        <v>0</v>
      </c>
      <c r="W31" s="115">
        <f>SUM(Y31,AE31,AI31,AK31)</f>
        <v>0</v>
      </c>
      <c r="X31" s="116"/>
      <c r="Y31" s="116"/>
      <c r="Z31" s="116"/>
      <c r="AA31" s="116"/>
      <c r="AB31" s="116"/>
      <c r="AC31" s="116"/>
      <c r="AD31" s="116"/>
      <c r="AE31" s="116"/>
      <c r="AF31" s="116"/>
      <c r="AG31" s="116"/>
      <c r="AH31" s="116"/>
      <c r="AI31" s="116"/>
      <c r="AJ31" s="116"/>
      <c r="AK31" s="116"/>
      <c r="AL31" s="116"/>
      <c r="AM31" s="116"/>
      <c r="AN31" s="116"/>
      <c r="AO31" s="116"/>
      <c r="AP31" s="107"/>
      <c r="AQ31" s="125" t="str">
        <f t="shared" si="2"/>
        <v>стр.3140</v>
      </c>
      <c r="AR31" s="188">
        <f t="shared" si="14"/>
        <v>0</v>
      </c>
      <c r="AS31" s="188">
        <f t="shared" si="3"/>
        <v>0</v>
      </c>
      <c r="AT31" s="188">
        <f t="shared" si="7"/>
        <v>0</v>
      </c>
      <c r="AU31" s="188">
        <f t="shared" si="4"/>
        <v>0</v>
      </c>
      <c r="AV31" s="188">
        <f t="shared" si="15"/>
        <v>0</v>
      </c>
      <c r="AW31" s="188">
        <f t="shared" si="5"/>
        <v>0</v>
      </c>
      <c r="AX31" s="188">
        <f t="shared" si="8"/>
        <v>0</v>
      </c>
      <c r="AY31" s="188">
        <f t="shared" si="6"/>
        <v>0</v>
      </c>
    </row>
    <row r="32" spans="1:51" ht="21.75" customHeight="1">
      <c r="A32" s="413"/>
      <c r="B32" s="172">
        <v>3141</v>
      </c>
      <c r="C32" s="244" t="s">
        <v>93</v>
      </c>
      <c r="D32" s="115">
        <f aca="true" t="shared" si="17" ref="D32:D39">SUM(G32,M32,Q32,S32)</f>
        <v>0</v>
      </c>
      <c r="E32" s="123" t="s">
        <v>90</v>
      </c>
      <c r="F32" s="123" t="s">
        <v>90</v>
      </c>
      <c r="G32" s="116"/>
      <c r="H32" s="123" t="s">
        <v>90</v>
      </c>
      <c r="I32" s="116"/>
      <c r="J32" s="123" t="s">
        <v>90</v>
      </c>
      <c r="K32" s="116"/>
      <c r="L32" s="123" t="s">
        <v>90</v>
      </c>
      <c r="M32" s="116"/>
      <c r="N32" s="123" t="s">
        <v>90</v>
      </c>
      <c r="O32" s="116"/>
      <c r="P32" s="123" t="s">
        <v>90</v>
      </c>
      <c r="Q32" s="116"/>
      <c r="R32" s="123" t="s">
        <v>90</v>
      </c>
      <c r="S32" s="116"/>
      <c r="T32" s="123" t="s">
        <v>90</v>
      </c>
      <c r="U32" s="115">
        <f t="shared" si="16"/>
        <v>0</v>
      </c>
      <c r="V32" s="123" t="s">
        <v>90</v>
      </c>
      <c r="W32" s="123" t="s">
        <v>90</v>
      </c>
      <c r="X32" s="116"/>
      <c r="Y32" s="123" t="s">
        <v>90</v>
      </c>
      <c r="Z32" s="116"/>
      <c r="AA32" s="123" t="s">
        <v>90</v>
      </c>
      <c r="AB32" s="116"/>
      <c r="AC32" s="123" t="s">
        <v>90</v>
      </c>
      <c r="AD32" s="116"/>
      <c r="AE32" s="123" t="s">
        <v>90</v>
      </c>
      <c r="AF32" s="116"/>
      <c r="AG32" s="123" t="s">
        <v>90</v>
      </c>
      <c r="AH32" s="116"/>
      <c r="AI32" s="123" t="s">
        <v>90</v>
      </c>
      <c r="AJ32" s="116"/>
      <c r="AK32" s="123" t="s">
        <v>90</v>
      </c>
      <c r="AL32" s="116"/>
      <c r="AM32" s="123" t="s">
        <v>90</v>
      </c>
      <c r="AN32" s="116"/>
      <c r="AO32" s="123" t="s">
        <v>90</v>
      </c>
      <c r="AP32" s="107"/>
      <c r="AQ32" s="125" t="str">
        <f>"стр."&amp;B32</f>
        <v>стр.3141</v>
      </c>
      <c r="AR32" s="188">
        <f>IF(G32&gt;=(I32+K32),0,G32-(I32+K32))</f>
        <v>0</v>
      </c>
      <c r="AS32" s="187" t="s">
        <v>90</v>
      </c>
      <c r="AT32" s="188">
        <f t="shared" si="7"/>
        <v>0</v>
      </c>
      <c r="AU32" s="187" t="s">
        <v>90</v>
      </c>
      <c r="AV32" s="188">
        <f>IF(X32&gt;=(Z32+AB32),0,X32-(Z32+AB32))</f>
        <v>0</v>
      </c>
      <c r="AW32" s="187" t="s">
        <v>90</v>
      </c>
      <c r="AX32" s="188">
        <f t="shared" si="8"/>
        <v>0</v>
      </c>
      <c r="AY32" s="187" t="s">
        <v>90</v>
      </c>
    </row>
    <row r="33" spans="1:51" ht="21.75" customHeight="1">
      <c r="A33" s="414" t="s">
        <v>375</v>
      </c>
      <c r="B33" s="172">
        <v>3150</v>
      </c>
      <c r="C33" s="243" t="s">
        <v>108</v>
      </c>
      <c r="D33" s="115">
        <f t="shared" si="17"/>
        <v>0</v>
      </c>
      <c r="E33" s="115">
        <f>IF(D33&lt;&gt;0,F33/D33*1000,0)</f>
        <v>0</v>
      </c>
      <c r="F33" s="115">
        <f>SUM(H33,N33,R33,T33)</f>
        <v>0</v>
      </c>
      <c r="G33" s="116"/>
      <c r="H33" s="116"/>
      <c r="I33" s="116"/>
      <c r="J33" s="116"/>
      <c r="K33" s="116"/>
      <c r="L33" s="116"/>
      <c r="M33" s="116"/>
      <c r="N33" s="116"/>
      <c r="O33" s="116"/>
      <c r="P33" s="116"/>
      <c r="Q33" s="116"/>
      <c r="R33" s="116"/>
      <c r="S33" s="116"/>
      <c r="T33" s="116"/>
      <c r="U33" s="115">
        <f t="shared" si="16"/>
        <v>0</v>
      </c>
      <c r="V33" s="115">
        <f>IF(U33&lt;&gt;0,W33/U33*1000,0)</f>
        <v>0</v>
      </c>
      <c r="W33" s="115">
        <f>SUM(Y33,AE33,AI33,AK33)</f>
        <v>0</v>
      </c>
      <c r="X33" s="116"/>
      <c r="Y33" s="116"/>
      <c r="Z33" s="116"/>
      <c r="AA33" s="116"/>
      <c r="AB33" s="116"/>
      <c r="AC33" s="116"/>
      <c r="AD33" s="116"/>
      <c r="AE33" s="116"/>
      <c r="AF33" s="116"/>
      <c r="AG33" s="116"/>
      <c r="AH33" s="116"/>
      <c r="AI33" s="116"/>
      <c r="AJ33" s="116"/>
      <c r="AK33" s="116"/>
      <c r="AL33" s="116"/>
      <c r="AM33" s="116"/>
      <c r="AN33" s="116"/>
      <c r="AO33" s="116"/>
      <c r="AP33" s="107"/>
      <c r="AQ33" s="125" t="str">
        <f t="shared" si="2"/>
        <v>стр.3150</v>
      </c>
      <c r="AR33" s="188">
        <f t="shared" si="14"/>
        <v>0</v>
      </c>
      <c r="AS33" s="188">
        <f t="shared" si="3"/>
        <v>0</v>
      </c>
      <c r="AT33" s="188">
        <f t="shared" si="7"/>
        <v>0</v>
      </c>
      <c r="AU33" s="188">
        <f>IF(N33&gt;=P33,0,N33-P33)</f>
        <v>0</v>
      </c>
      <c r="AV33" s="188">
        <f t="shared" si="15"/>
        <v>0</v>
      </c>
      <c r="AW33" s="188">
        <f t="shared" si="5"/>
        <v>0</v>
      </c>
      <c r="AX33" s="188">
        <f t="shared" si="8"/>
        <v>0</v>
      </c>
      <c r="AY33" s="188">
        <f>IF(AE33&gt;=AG33,0,AE33-AG33)</f>
        <v>0</v>
      </c>
    </row>
    <row r="34" spans="1:51" ht="21.75" customHeight="1">
      <c r="A34" s="413"/>
      <c r="B34" s="172">
        <v>3151</v>
      </c>
      <c r="C34" s="244" t="s">
        <v>93</v>
      </c>
      <c r="D34" s="115">
        <f t="shared" si="17"/>
        <v>0</v>
      </c>
      <c r="E34" s="123" t="s">
        <v>90</v>
      </c>
      <c r="F34" s="123" t="s">
        <v>90</v>
      </c>
      <c r="G34" s="116"/>
      <c r="H34" s="123" t="s">
        <v>90</v>
      </c>
      <c r="I34" s="116"/>
      <c r="J34" s="123" t="s">
        <v>90</v>
      </c>
      <c r="K34" s="116"/>
      <c r="L34" s="123" t="s">
        <v>90</v>
      </c>
      <c r="M34" s="116"/>
      <c r="N34" s="123" t="s">
        <v>90</v>
      </c>
      <c r="O34" s="116"/>
      <c r="P34" s="123" t="s">
        <v>90</v>
      </c>
      <c r="Q34" s="116"/>
      <c r="R34" s="123" t="s">
        <v>90</v>
      </c>
      <c r="S34" s="116"/>
      <c r="T34" s="123" t="s">
        <v>90</v>
      </c>
      <c r="U34" s="115">
        <f t="shared" si="16"/>
        <v>0</v>
      </c>
      <c r="V34" s="123" t="s">
        <v>90</v>
      </c>
      <c r="W34" s="123" t="s">
        <v>90</v>
      </c>
      <c r="X34" s="116"/>
      <c r="Y34" s="123" t="s">
        <v>90</v>
      </c>
      <c r="Z34" s="116"/>
      <c r="AA34" s="123" t="s">
        <v>90</v>
      </c>
      <c r="AB34" s="116"/>
      <c r="AC34" s="123" t="s">
        <v>90</v>
      </c>
      <c r="AD34" s="116"/>
      <c r="AE34" s="123" t="s">
        <v>90</v>
      </c>
      <c r="AF34" s="116"/>
      <c r="AG34" s="123" t="s">
        <v>90</v>
      </c>
      <c r="AH34" s="116"/>
      <c r="AI34" s="123" t="s">
        <v>90</v>
      </c>
      <c r="AJ34" s="116"/>
      <c r="AK34" s="123" t="s">
        <v>90</v>
      </c>
      <c r="AL34" s="116"/>
      <c r="AM34" s="123" t="s">
        <v>90</v>
      </c>
      <c r="AN34" s="116"/>
      <c r="AO34" s="123" t="s">
        <v>90</v>
      </c>
      <c r="AP34" s="107"/>
      <c r="AQ34" s="125" t="str">
        <f>"стр."&amp;B34</f>
        <v>стр.3151</v>
      </c>
      <c r="AR34" s="188">
        <f>IF(G34&gt;=(I34+K34),0,G34-(I34+K34))</f>
        <v>0</v>
      </c>
      <c r="AS34" s="187" t="s">
        <v>90</v>
      </c>
      <c r="AT34" s="188">
        <f t="shared" si="7"/>
        <v>0</v>
      </c>
      <c r="AU34" s="187" t="s">
        <v>90</v>
      </c>
      <c r="AV34" s="188">
        <f>IF(X34&gt;=(Z34+AB34),0,X34-(Z34+AB34))</f>
        <v>0</v>
      </c>
      <c r="AW34" s="187" t="s">
        <v>90</v>
      </c>
      <c r="AX34" s="188">
        <f t="shared" si="8"/>
        <v>0</v>
      </c>
      <c r="AY34" s="187" t="s">
        <v>90</v>
      </c>
    </row>
    <row r="35" spans="1:51" ht="21.75" customHeight="1">
      <c r="A35" s="414" t="s">
        <v>376</v>
      </c>
      <c r="B35" s="172">
        <v>3160</v>
      </c>
      <c r="C35" s="243" t="s">
        <v>108</v>
      </c>
      <c r="D35" s="115">
        <f t="shared" si="17"/>
        <v>0</v>
      </c>
      <c r="E35" s="115">
        <f>IF(D35&lt;&gt;0,F35/D35*1000,0)</f>
        <v>0</v>
      </c>
      <c r="F35" s="115">
        <f>SUM(H35,N35,R35,T35)</f>
        <v>0</v>
      </c>
      <c r="G35" s="116"/>
      <c r="H35" s="116"/>
      <c r="I35" s="116"/>
      <c r="J35" s="116"/>
      <c r="K35" s="116"/>
      <c r="L35" s="116"/>
      <c r="M35" s="116"/>
      <c r="N35" s="116"/>
      <c r="O35" s="116"/>
      <c r="P35" s="116"/>
      <c r="Q35" s="116"/>
      <c r="R35" s="116"/>
      <c r="S35" s="116"/>
      <c r="T35" s="116"/>
      <c r="U35" s="115">
        <f t="shared" si="16"/>
        <v>0</v>
      </c>
      <c r="V35" s="115">
        <f>IF(U35&lt;&gt;0,W35/U35*1000,0)</f>
        <v>0</v>
      </c>
      <c r="W35" s="115">
        <f>SUM(Y35,AE35,AI35,AK35)</f>
        <v>0</v>
      </c>
      <c r="X35" s="116"/>
      <c r="Y35" s="116"/>
      <c r="Z35" s="116"/>
      <c r="AA35" s="116"/>
      <c r="AB35" s="116"/>
      <c r="AC35" s="116"/>
      <c r="AD35" s="116"/>
      <c r="AE35" s="116"/>
      <c r="AF35" s="116"/>
      <c r="AG35" s="116"/>
      <c r="AH35" s="116"/>
      <c r="AI35" s="116"/>
      <c r="AJ35" s="116"/>
      <c r="AK35" s="116"/>
      <c r="AL35" s="116"/>
      <c r="AM35" s="116"/>
      <c r="AN35" s="116"/>
      <c r="AO35" s="116"/>
      <c r="AP35" s="107"/>
      <c r="AQ35" s="125" t="str">
        <f t="shared" si="2"/>
        <v>стр.3160</v>
      </c>
      <c r="AR35" s="188">
        <f t="shared" si="14"/>
        <v>0</v>
      </c>
      <c r="AS35" s="188">
        <f t="shared" si="3"/>
        <v>0</v>
      </c>
      <c r="AT35" s="188">
        <f t="shared" si="7"/>
        <v>0</v>
      </c>
      <c r="AU35" s="188">
        <f>IF(N35&gt;=P35,0,N35-P35)</f>
        <v>0</v>
      </c>
      <c r="AV35" s="188">
        <f t="shared" si="15"/>
        <v>0</v>
      </c>
      <c r="AW35" s="188">
        <f t="shared" si="5"/>
        <v>0</v>
      </c>
      <c r="AX35" s="188">
        <f t="shared" si="8"/>
        <v>0</v>
      </c>
      <c r="AY35" s="188">
        <f>IF(AE35&gt;=AG35,0,AE35-AG35)</f>
        <v>0</v>
      </c>
    </row>
    <row r="36" spans="1:51" ht="21.75" customHeight="1">
      <c r="A36" s="413"/>
      <c r="B36" s="172">
        <v>3161</v>
      </c>
      <c r="C36" s="244" t="s">
        <v>93</v>
      </c>
      <c r="D36" s="115">
        <f t="shared" si="17"/>
        <v>0</v>
      </c>
      <c r="E36" s="123" t="s">
        <v>90</v>
      </c>
      <c r="F36" s="123" t="s">
        <v>90</v>
      </c>
      <c r="G36" s="116"/>
      <c r="H36" s="123" t="s">
        <v>90</v>
      </c>
      <c r="I36" s="116"/>
      <c r="J36" s="123" t="s">
        <v>90</v>
      </c>
      <c r="K36" s="116"/>
      <c r="L36" s="123" t="s">
        <v>90</v>
      </c>
      <c r="M36" s="116"/>
      <c r="N36" s="123" t="s">
        <v>90</v>
      </c>
      <c r="O36" s="116"/>
      <c r="P36" s="123" t="s">
        <v>90</v>
      </c>
      <c r="Q36" s="116"/>
      <c r="R36" s="123" t="s">
        <v>90</v>
      </c>
      <c r="S36" s="116"/>
      <c r="T36" s="123" t="s">
        <v>90</v>
      </c>
      <c r="U36" s="115">
        <f t="shared" si="16"/>
        <v>0</v>
      </c>
      <c r="V36" s="123" t="s">
        <v>90</v>
      </c>
      <c r="W36" s="123" t="s">
        <v>90</v>
      </c>
      <c r="X36" s="116"/>
      <c r="Y36" s="123" t="s">
        <v>90</v>
      </c>
      <c r="Z36" s="116"/>
      <c r="AA36" s="123" t="s">
        <v>90</v>
      </c>
      <c r="AB36" s="116"/>
      <c r="AC36" s="123" t="s">
        <v>90</v>
      </c>
      <c r="AD36" s="116"/>
      <c r="AE36" s="123" t="s">
        <v>90</v>
      </c>
      <c r="AF36" s="116"/>
      <c r="AG36" s="123" t="s">
        <v>90</v>
      </c>
      <c r="AH36" s="116"/>
      <c r="AI36" s="123" t="s">
        <v>90</v>
      </c>
      <c r="AJ36" s="116"/>
      <c r="AK36" s="123" t="s">
        <v>90</v>
      </c>
      <c r="AL36" s="116"/>
      <c r="AM36" s="123" t="s">
        <v>90</v>
      </c>
      <c r="AN36" s="116"/>
      <c r="AO36" s="123" t="s">
        <v>90</v>
      </c>
      <c r="AP36" s="107"/>
      <c r="AQ36" s="125" t="str">
        <f>"стр."&amp;B36</f>
        <v>стр.3161</v>
      </c>
      <c r="AR36" s="188">
        <f aca="true" t="shared" si="18" ref="AR36:AS39">IF(G36&gt;=(I36+K36),0,G36-(I36+K36))</f>
        <v>0</v>
      </c>
      <c r="AS36" s="187" t="s">
        <v>90</v>
      </c>
      <c r="AT36" s="188">
        <f aca="true" t="shared" si="19" ref="AT36:AU39">IF(M36&gt;=O36,0,M36-O36)</f>
        <v>0</v>
      </c>
      <c r="AU36" s="187" t="s">
        <v>90</v>
      </c>
      <c r="AV36" s="188">
        <f aca="true" t="shared" si="20" ref="AV36:AW39">IF(X36&gt;=(Z36+AB36),0,X36-(Z36+AB36))</f>
        <v>0</v>
      </c>
      <c r="AW36" s="187" t="s">
        <v>90</v>
      </c>
      <c r="AX36" s="188">
        <f aca="true" t="shared" si="21" ref="AX36:AY39">IF(AD36&gt;=AF36,0,AD36-AF36)</f>
        <v>0</v>
      </c>
      <c r="AY36" s="187" t="s">
        <v>90</v>
      </c>
    </row>
    <row r="37" spans="1:51" ht="25.5">
      <c r="A37" s="245" t="s">
        <v>377</v>
      </c>
      <c r="B37" s="172">
        <v>3162</v>
      </c>
      <c r="C37" s="244" t="s">
        <v>93</v>
      </c>
      <c r="D37" s="115">
        <f t="shared" si="17"/>
        <v>0</v>
      </c>
      <c r="E37" s="115">
        <f>IF(D37&lt;&gt;0,F37/D37*1000,0)</f>
        <v>0</v>
      </c>
      <c r="F37" s="115">
        <f>SUM(H37,N37,R37,T37)</f>
        <v>0</v>
      </c>
      <c r="G37" s="116"/>
      <c r="H37" s="116"/>
      <c r="I37" s="116"/>
      <c r="J37" s="116"/>
      <c r="K37" s="116"/>
      <c r="L37" s="116"/>
      <c r="M37" s="116"/>
      <c r="N37" s="116"/>
      <c r="O37" s="116"/>
      <c r="P37" s="116"/>
      <c r="Q37" s="116"/>
      <c r="R37" s="116"/>
      <c r="S37" s="116"/>
      <c r="T37" s="116"/>
      <c r="U37" s="115">
        <f t="shared" si="16"/>
        <v>0</v>
      </c>
      <c r="V37" s="115">
        <f>IF(U37&lt;&gt;0,W37/U37*1000,0)</f>
        <v>0</v>
      </c>
      <c r="W37" s="115">
        <f>SUM(Y37,AE37,AI37,AK37)</f>
        <v>0</v>
      </c>
      <c r="X37" s="116"/>
      <c r="Y37" s="116"/>
      <c r="Z37" s="116"/>
      <c r="AA37" s="116"/>
      <c r="AB37" s="116"/>
      <c r="AC37" s="116"/>
      <c r="AD37" s="116"/>
      <c r="AE37" s="116"/>
      <c r="AF37" s="116"/>
      <c r="AG37" s="116"/>
      <c r="AH37" s="116"/>
      <c r="AI37" s="116"/>
      <c r="AJ37" s="116"/>
      <c r="AK37" s="116"/>
      <c r="AL37" s="116"/>
      <c r="AM37" s="116"/>
      <c r="AN37" s="116"/>
      <c r="AO37" s="116"/>
      <c r="AP37" s="107"/>
      <c r="AQ37" s="125" t="str">
        <f>"стр."&amp;B37</f>
        <v>стр.3162</v>
      </c>
      <c r="AR37" s="188">
        <f t="shared" si="18"/>
        <v>0</v>
      </c>
      <c r="AS37" s="188">
        <f t="shared" si="18"/>
        <v>0</v>
      </c>
      <c r="AT37" s="188">
        <f t="shared" si="19"/>
        <v>0</v>
      </c>
      <c r="AU37" s="188">
        <f t="shared" si="19"/>
        <v>0</v>
      </c>
      <c r="AV37" s="188">
        <f t="shared" si="20"/>
        <v>0</v>
      </c>
      <c r="AW37" s="188">
        <f t="shared" si="20"/>
        <v>0</v>
      </c>
      <c r="AX37" s="188">
        <f t="shared" si="21"/>
        <v>0</v>
      </c>
      <c r="AY37" s="188">
        <f t="shared" si="21"/>
        <v>0</v>
      </c>
    </row>
    <row r="38" spans="1:51" ht="25.5">
      <c r="A38" s="245" t="s">
        <v>378</v>
      </c>
      <c r="B38" s="172">
        <v>3163</v>
      </c>
      <c r="C38" s="244" t="s">
        <v>93</v>
      </c>
      <c r="D38" s="115">
        <f t="shared" si="17"/>
        <v>0</v>
      </c>
      <c r="E38" s="115">
        <f>IF(D38&lt;&gt;0,F38/D38*1000,0)</f>
        <v>0</v>
      </c>
      <c r="F38" s="115">
        <f>SUM(H38,N38,R38,T38)</f>
        <v>0</v>
      </c>
      <c r="G38" s="116"/>
      <c r="H38" s="116"/>
      <c r="I38" s="116"/>
      <c r="J38" s="116"/>
      <c r="K38" s="116"/>
      <c r="L38" s="116"/>
      <c r="M38" s="116"/>
      <c r="N38" s="116"/>
      <c r="O38" s="116"/>
      <c r="P38" s="116"/>
      <c r="Q38" s="116"/>
      <c r="R38" s="116"/>
      <c r="S38" s="116"/>
      <c r="T38" s="116"/>
      <c r="U38" s="115">
        <f t="shared" si="16"/>
        <v>0</v>
      </c>
      <c r="V38" s="115">
        <f>IF(U38&lt;&gt;0,W38/U38*1000,0)</f>
        <v>0</v>
      </c>
      <c r="W38" s="115">
        <f>SUM(Y38,AE38,AI38,AK38)</f>
        <v>0</v>
      </c>
      <c r="X38" s="116"/>
      <c r="Y38" s="116"/>
      <c r="Z38" s="116"/>
      <c r="AA38" s="116"/>
      <c r="AB38" s="116"/>
      <c r="AC38" s="116"/>
      <c r="AD38" s="116"/>
      <c r="AE38" s="116"/>
      <c r="AF38" s="116"/>
      <c r="AG38" s="116"/>
      <c r="AH38" s="116"/>
      <c r="AI38" s="116"/>
      <c r="AJ38" s="116"/>
      <c r="AK38" s="116"/>
      <c r="AL38" s="116"/>
      <c r="AM38" s="116"/>
      <c r="AN38" s="116"/>
      <c r="AO38" s="116"/>
      <c r="AP38" s="107"/>
      <c r="AQ38" s="125" t="str">
        <f>"стр."&amp;B38</f>
        <v>стр.3163</v>
      </c>
      <c r="AR38" s="188">
        <f t="shared" si="18"/>
        <v>0</v>
      </c>
      <c r="AS38" s="188">
        <f t="shared" si="18"/>
        <v>0</v>
      </c>
      <c r="AT38" s="188">
        <f t="shared" si="19"/>
        <v>0</v>
      </c>
      <c r="AU38" s="188">
        <f t="shared" si="19"/>
        <v>0</v>
      </c>
      <c r="AV38" s="188">
        <f t="shared" si="20"/>
        <v>0</v>
      </c>
      <c r="AW38" s="188">
        <f t="shared" si="20"/>
        <v>0</v>
      </c>
      <c r="AX38" s="188">
        <f t="shared" si="21"/>
        <v>0</v>
      </c>
      <c r="AY38" s="188">
        <f t="shared" si="21"/>
        <v>0</v>
      </c>
    </row>
    <row r="39" spans="1:51" ht="25.5">
      <c r="A39" s="245" t="s">
        <v>379</v>
      </c>
      <c r="B39" s="172">
        <v>3164</v>
      </c>
      <c r="C39" s="244" t="s">
        <v>93</v>
      </c>
      <c r="D39" s="115">
        <f t="shared" si="17"/>
        <v>0</v>
      </c>
      <c r="E39" s="115">
        <f>IF(D39&lt;&gt;0,F39/D39*1000,0)</f>
        <v>0</v>
      </c>
      <c r="F39" s="115">
        <f>SUM(H39,N39,R39,T39)</f>
        <v>0</v>
      </c>
      <c r="G39" s="116"/>
      <c r="H39" s="116"/>
      <c r="I39" s="116"/>
      <c r="J39" s="116"/>
      <c r="K39" s="116"/>
      <c r="L39" s="116"/>
      <c r="M39" s="116"/>
      <c r="N39" s="116"/>
      <c r="O39" s="116"/>
      <c r="P39" s="116"/>
      <c r="Q39" s="116"/>
      <c r="R39" s="116"/>
      <c r="S39" s="116"/>
      <c r="T39" s="116"/>
      <c r="U39" s="115">
        <f t="shared" si="16"/>
        <v>0</v>
      </c>
      <c r="V39" s="115">
        <f>IF(U39&lt;&gt;0,W39/U39*1000,0)</f>
        <v>0</v>
      </c>
      <c r="W39" s="115">
        <f>SUM(Y39,AE39,AI39,AK39)</f>
        <v>0</v>
      </c>
      <c r="X39" s="116"/>
      <c r="Y39" s="116"/>
      <c r="Z39" s="116"/>
      <c r="AA39" s="116"/>
      <c r="AB39" s="116"/>
      <c r="AC39" s="116"/>
      <c r="AD39" s="116"/>
      <c r="AE39" s="116"/>
      <c r="AF39" s="116"/>
      <c r="AG39" s="116"/>
      <c r="AH39" s="116"/>
      <c r="AI39" s="116"/>
      <c r="AJ39" s="116"/>
      <c r="AK39" s="116"/>
      <c r="AL39" s="116"/>
      <c r="AM39" s="116"/>
      <c r="AN39" s="116"/>
      <c r="AO39" s="116"/>
      <c r="AP39" s="107"/>
      <c r="AQ39" s="125" t="str">
        <f>"стр."&amp;B39</f>
        <v>стр.3164</v>
      </c>
      <c r="AR39" s="188">
        <f t="shared" si="18"/>
        <v>0</v>
      </c>
      <c r="AS39" s="188">
        <f t="shared" si="18"/>
        <v>0</v>
      </c>
      <c r="AT39" s="188">
        <f t="shared" si="19"/>
        <v>0</v>
      </c>
      <c r="AU39" s="188">
        <f t="shared" si="19"/>
        <v>0</v>
      </c>
      <c r="AV39" s="188">
        <f t="shared" si="20"/>
        <v>0</v>
      </c>
      <c r="AW39" s="188">
        <f t="shared" si="20"/>
        <v>0</v>
      </c>
      <c r="AX39" s="188">
        <f t="shared" si="21"/>
        <v>0</v>
      </c>
      <c r="AY39" s="188">
        <f t="shared" si="21"/>
        <v>0</v>
      </c>
    </row>
    <row r="40" spans="1:51" ht="38.25">
      <c r="A40" s="155" t="s">
        <v>224</v>
      </c>
      <c r="B40" s="140">
        <v>3170</v>
      </c>
      <c r="C40" s="141" t="s">
        <v>93</v>
      </c>
      <c r="D40" s="84">
        <f>SUM(G40,M40,Q40,S40)</f>
        <v>0</v>
      </c>
      <c r="E40" s="67">
        <f>IF(D40&lt;&gt;0,F40/D40*1000,0)</f>
        <v>0</v>
      </c>
      <c r="F40" s="67">
        <f t="shared" si="0"/>
        <v>0</v>
      </c>
      <c r="G40" s="69"/>
      <c r="H40" s="68"/>
      <c r="I40" s="118"/>
      <c r="J40" s="116"/>
      <c r="K40" s="118"/>
      <c r="L40" s="116"/>
      <c r="M40" s="69"/>
      <c r="N40" s="68"/>
      <c r="O40" s="69"/>
      <c r="P40" s="68"/>
      <c r="Q40" s="69"/>
      <c r="R40" s="68"/>
      <c r="S40" s="69"/>
      <c r="T40" s="68"/>
      <c r="U40" s="84">
        <f t="shared" si="12"/>
        <v>0</v>
      </c>
      <c r="V40" s="67">
        <f>IF(U40&lt;&gt;0,W40/U40*1000,0)</f>
        <v>0</v>
      </c>
      <c r="W40" s="67">
        <f t="shared" si="13"/>
        <v>0</v>
      </c>
      <c r="X40" s="69"/>
      <c r="Y40" s="68"/>
      <c r="Z40" s="69"/>
      <c r="AA40" s="68"/>
      <c r="AB40" s="118"/>
      <c r="AC40" s="116"/>
      <c r="AD40" s="69"/>
      <c r="AE40" s="68"/>
      <c r="AF40" s="69"/>
      <c r="AG40" s="68"/>
      <c r="AH40" s="69"/>
      <c r="AI40" s="68"/>
      <c r="AJ40" s="69"/>
      <c r="AK40" s="68"/>
      <c r="AL40" s="69"/>
      <c r="AM40" s="68"/>
      <c r="AN40" s="69"/>
      <c r="AO40" s="68"/>
      <c r="AP40" s="21"/>
      <c r="AQ40" s="125" t="str">
        <f t="shared" si="2"/>
        <v>стр.3170</v>
      </c>
      <c r="AR40" s="188">
        <f t="shared" si="14"/>
        <v>0</v>
      </c>
      <c r="AS40" s="188">
        <f t="shared" si="3"/>
        <v>0</v>
      </c>
      <c r="AT40" s="188">
        <f aca="true" t="shared" si="22" ref="AT40:AT52">IF(M40&gt;=O40,0,M40-O40)</f>
        <v>0</v>
      </c>
      <c r="AU40" s="188">
        <f t="shared" si="4"/>
        <v>0</v>
      </c>
      <c r="AV40" s="188">
        <f t="shared" si="15"/>
        <v>0</v>
      </c>
      <c r="AW40" s="188">
        <f t="shared" si="5"/>
        <v>0</v>
      </c>
      <c r="AX40" s="188">
        <f aca="true" t="shared" si="23" ref="AX40:AX52">IF(AD40&gt;=AF40,0,AD40-AF40)</f>
        <v>0</v>
      </c>
      <c r="AY40" s="188">
        <f t="shared" si="6"/>
        <v>0</v>
      </c>
    </row>
    <row r="41" spans="1:51" ht="38.25">
      <c r="A41" s="155" t="s">
        <v>225</v>
      </c>
      <c r="B41" s="140">
        <v>3180</v>
      </c>
      <c r="C41" s="141" t="s">
        <v>93</v>
      </c>
      <c r="D41" s="126">
        <f aca="true" t="shared" si="24" ref="D41:D52">SUM(G41,M41,Q41,S41)</f>
        <v>0</v>
      </c>
      <c r="E41" s="115">
        <f>IF(D41&lt;&gt;0,F41/D41*1000,0)</f>
        <v>0</v>
      </c>
      <c r="F41" s="115">
        <f aca="true" t="shared" si="25" ref="F41:F57">SUM(H41,N41,R41,T41)</f>
        <v>0</v>
      </c>
      <c r="G41" s="118"/>
      <c r="H41" s="116"/>
      <c r="I41" s="118"/>
      <c r="J41" s="116"/>
      <c r="K41" s="118"/>
      <c r="L41" s="116"/>
      <c r="M41" s="118"/>
      <c r="N41" s="116"/>
      <c r="O41" s="118"/>
      <c r="P41" s="116"/>
      <c r="Q41" s="118"/>
      <c r="R41" s="116"/>
      <c r="S41" s="118"/>
      <c r="T41" s="116"/>
      <c r="U41" s="126">
        <f aca="true" t="shared" si="26" ref="U41:U52">SUM(X41,AD41,AH41,AJ41)</f>
        <v>0</v>
      </c>
      <c r="V41" s="115">
        <f>IF(U41&lt;&gt;0,W41/U41*1000,0)</f>
        <v>0</v>
      </c>
      <c r="W41" s="115">
        <f aca="true" t="shared" si="27" ref="W41:W52">SUM(Y41,AE41,AI41,AK41)</f>
        <v>0</v>
      </c>
      <c r="X41" s="118"/>
      <c r="Y41" s="116"/>
      <c r="Z41" s="118"/>
      <c r="AA41" s="116"/>
      <c r="AB41" s="118"/>
      <c r="AC41" s="116"/>
      <c r="AD41" s="118"/>
      <c r="AE41" s="116"/>
      <c r="AF41" s="118"/>
      <c r="AG41" s="116"/>
      <c r="AH41" s="118"/>
      <c r="AI41" s="116"/>
      <c r="AJ41" s="118"/>
      <c r="AK41" s="116"/>
      <c r="AL41" s="118"/>
      <c r="AM41" s="116"/>
      <c r="AN41" s="118"/>
      <c r="AO41" s="116"/>
      <c r="AP41" s="107"/>
      <c r="AQ41" s="125" t="str">
        <f t="shared" si="2"/>
        <v>стр.3180</v>
      </c>
      <c r="AR41" s="188">
        <f t="shared" si="14"/>
        <v>0</v>
      </c>
      <c r="AS41" s="188">
        <f t="shared" si="3"/>
        <v>0</v>
      </c>
      <c r="AT41" s="188">
        <f t="shared" si="22"/>
        <v>0</v>
      </c>
      <c r="AU41" s="188">
        <f t="shared" si="4"/>
        <v>0</v>
      </c>
      <c r="AV41" s="188">
        <f t="shared" si="15"/>
        <v>0</v>
      </c>
      <c r="AW41" s="188">
        <f t="shared" si="5"/>
        <v>0</v>
      </c>
      <c r="AX41" s="188">
        <f t="shared" si="23"/>
        <v>0</v>
      </c>
      <c r="AY41" s="188">
        <f t="shared" si="6"/>
        <v>0</v>
      </c>
    </row>
    <row r="42" spans="1:51" ht="12.75">
      <c r="A42" s="419" t="s">
        <v>226</v>
      </c>
      <c r="B42" s="140">
        <v>3190</v>
      </c>
      <c r="C42" s="141" t="s">
        <v>58</v>
      </c>
      <c r="D42" s="115">
        <f t="shared" si="24"/>
        <v>0</v>
      </c>
      <c r="E42" s="115">
        <f aca="true" t="shared" si="28" ref="E42:E52">IF(D42&lt;&gt;0,F42/D42*1000,0)</f>
        <v>0</v>
      </c>
      <c r="F42" s="115">
        <f t="shared" si="25"/>
        <v>0</v>
      </c>
      <c r="G42" s="116"/>
      <c r="H42" s="116"/>
      <c r="I42" s="116"/>
      <c r="J42" s="116"/>
      <c r="K42" s="116"/>
      <c r="L42" s="116"/>
      <c r="M42" s="116"/>
      <c r="N42" s="116"/>
      <c r="O42" s="116"/>
      <c r="P42" s="116"/>
      <c r="Q42" s="116"/>
      <c r="R42" s="116"/>
      <c r="S42" s="116"/>
      <c r="T42" s="116"/>
      <c r="U42" s="115">
        <f t="shared" si="26"/>
        <v>0</v>
      </c>
      <c r="V42" s="115">
        <f aca="true" t="shared" si="29" ref="V42:V52">IF(U42&lt;&gt;0,W42/U42*1000,0)</f>
        <v>0</v>
      </c>
      <c r="W42" s="115">
        <f t="shared" si="27"/>
        <v>0</v>
      </c>
      <c r="X42" s="116"/>
      <c r="Y42" s="116"/>
      <c r="Z42" s="116"/>
      <c r="AA42" s="116"/>
      <c r="AB42" s="116"/>
      <c r="AC42" s="116"/>
      <c r="AD42" s="116"/>
      <c r="AE42" s="116"/>
      <c r="AF42" s="116"/>
      <c r="AG42" s="116"/>
      <c r="AH42" s="116"/>
      <c r="AI42" s="116"/>
      <c r="AJ42" s="116"/>
      <c r="AK42" s="116"/>
      <c r="AL42" s="116"/>
      <c r="AM42" s="116"/>
      <c r="AN42" s="116"/>
      <c r="AO42" s="116"/>
      <c r="AP42" s="107"/>
      <c r="AQ42" s="125" t="str">
        <f t="shared" si="2"/>
        <v>стр.3190</v>
      </c>
      <c r="AR42" s="188">
        <f t="shared" si="14"/>
        <v>0</v>
      </c>
      <c r="AS42" s="188">
        <f t="shared" si="3"/>
        <v>0</v>
      </c>
      <c r="AT42" s="188">
        <f t="shared" si="22"/>
        <v>0</v>
      </c>
      <c r="AU42" s="188">
        <f t="shared" si="4"/>
        <v>0</v>
      </c>
      <c r="AV42" s="188">
        <f t="shared" si="15"/>
        <v>0</v>
      </c>
      <c r="AW42" s="188">
        <f t="shared" si="5"/>
        <v>0</v>
      </c>
      <c r="AX42" s="188">
        <f t="shared" si="23"/>
        <v>0</v>
      </c>
      <c r="AY42" s="188">
        <f t="shared" si="6"/>
        <v>0</v>
      </c>
    </row>
    <row r="43" spans="1:51" ht="12.75">
      <c r="A43" s="420"/>
      <c r="B43" s="172">
        <v>3191</v>
      </c>
      <c r="C43" s="244" t="s">
        <v>60</v>
      </c>
      <c r="D43" s="115">
        <f>SUM(G43,M43,Q43,S43)</f>
        <v>0</v>
      </c>
      <c r="E43" s="123" t="s">
        <v>90</v>
      </c>
      <c r="F43" s="123" t="s">
        <v>90</v>
      </c>
      <c r="G43" s="116"/>
      <c r="H43" s="123" t="s">
        <v>90</v>
      </c>
      <c r="I43" s="116"/>
      <c r="J43" s="123" t="s">
        <v>90</v>
      </c>
      <c r="K43" s="116"/>
      <c r="L43" s="123" t="s">
        <v>90</v>
      </c>
      <c r="M43" s="116"/>
      <c r="N43" s="123" t="s">
        <v>90</v>
      </c>
      <c r="O43" s="116"/>
      <c r="P43" s="123" t="s">
        <v>90</v>
      </c>
      <c r="Q43" s="116"/>
      <c r="R43" s="123" t="s">
        <v>90</v>
      </c>
      <c r="S43" s="116"/>
      <c r="T43" s="123" t="s">
        <v>90</v>
      </c>
      <c r="U43" s="115">
        <f t="shared" si="26"/>
        <v>0</v>
      </c>
      <c r="V43" s="123" t="s">
        <v>90</v>
      </c>
      <c r="W43" s="123" t="s">
        <v>90</v>
      </c>
      <c r="X43" s="116"/>
      <c r="Y43" s="123" t="s">
        <v>90</v>
      </c>
      <c r="Z43" s="116"/>
      <c r="AA43" s="123" t="s">
        <v>90</v>
      </c>
      <c r="AB43" s="116"/>
      <c r="AC43" s="123" t="s">
        <v>90</v>
      </c>
      <c r="AD43" s="116"/>
      <c r="AE43" s="123" t="s">
        <v>90</v>
      </c>
      <c r="AF43" s="116"/>
      <c r="AG43" s="123" t="s">
        <v>90</v>
      </c>
      <c r="AH43" s="116"/>
      <c r="AI43" s="123" t="s">
        <v>90</v>
      </c>
      <c r="AJ43" s="116"/>
      <c r="AK43" s="123" t="s">
        <v>90</v>
      </c>
      <c r="AL43" s="116"/>
      <c r="AM43" s="123" t="s">
        <v>90</v>
      </c>
      <c r="AN43" s="116"/>
      <c r="AO43" s="123" t="s">
        <v>90</v>
      </c>
      <c r="AP43" s="107"/>
      <c r="AQ43" s="125" t="str">
        <f>"стр."&amp;B43</f>
        <v>стр.3191</v>
      </c>
      <c r="AR43" s="188">
        <f>IF(G43&gt;=(I43+K43),0,G43-(I43+K43))</f>
        <v>0</v>
      </c>
      <c r="AS43" s="187" t="s">
        <v>90</v>
      </c>
      <c r="AT43" s="188">
        <f t="shared" si="22"/>
        <v>0</v>
      </c>
      <c r="AU43" s="187" t="s">
        <v>90</v>
      </c>
      <c r="AV43" s="188">
        <f>IF(X43&gt;=(Z43+AB43),0,X43-(Z43+AB43))</f>
        <v>0</v>
      </c>
      <c r="AW43" s="187" t="s">
        <v>90</v>
      </c>
      <c r="AX43" s="188">
        <f t="shared" si="23"/>
        <v>0</v>
      </c>
      <c r="AY43" s="187" t="s">
        <v>90</v>
      </c>
    </row>
    <row r="44" spans="1:51" ht="38.25">
      <c r="A44" s="155" t="s">
        <v>227</v>
      </c>
      <c r="B44" s="140">
        <v>3200</v>
      </c>
      <c r="C44" s="141" t="s">
        <v>58</v>
      </c>
      <c r="D44" s="115">
        <f t="shared" si="24"/>
        <v>0</v>
      </c>
      <c r="E44" s="115">
        <f t="shared" si="28"/>
        <v>0</v>
      </c>
      <c r="F44" s="115">
        <f t="shared" si="25"/>
        <v>0</v>
      </c>
      <c r="G44" s="116"/>
      <c r="H44" s="116"/>
      <c r="I44" s="116"/>
      <c r="J44" s="116"/>
      <c r="K44" s="116"/>
      <c r="L44" s="116"/>
      <c r="M44" s="116"/>
      <c r="N44" s="116"/>
      <c r="O44" s="116"/>
      <c r="P44" s="116"/>
      <c r="Q44" s="116"/>
      <c r="R44" s="116"/>
      <c r="S44" s="116"/>
      <c r="T44" s="116"/>
      <c r="U44" s="115">
        <f t="shared" si="26"/>
        <v>0</v>
      </c>
      <c r="V44" s="115">
        <f t="shared" si="29"/>
        <v>0</v>
      </c>
      <c r="W44" s="115">
        <f t="shared" si="27"/>
        <v>0</v>
      </c>
      <c r="X44" s="116"/>
      <c r="Y44" s="116"/>
      <c r="Z44" s="116"/>
      <c r="AA44" s="116"/>
      <c r="AB44" s="116"/>
      <c r="AC44" s="116"/>
      <c r="AD44" s="116"/>
      <c r="AE44" s="116"/>
      <c r="AF44" s="116"/>
      <c r="AG44" s="116"/>
      <c r="AH44" s="116"/>
      <c r="AI44" s="116"/>
      <c r="AJ44" s="116"/>
      <c r="AK44" s="116"/>
      <c r="AL44" s="116"/>
      <c r="AM44" s="116"/>
      <c r="AN44" s="116"/>
      <c r="AO44" s="116"/>
      <c r="AP44" s="107"/>
      <c r="AQ44" s="125" t="str">
        <f t="shared" si="2"/>
        <v>стр.3200</v>
      </c>
      <c r="AR44" s="188">
        <f t="shared" si="14"/>
        <v>0</v>
      </c>
      <c r="AS44" s="188">
        <f t="shared" si="3"/>
        <v>0</v>
      </c>
      <c r="AT44" s="188">
        <f t="shared" si="22"/>
        <v>0</v>
      </c>
      <c r="AU44" s="188">
        <f t="shared" si="4"/>
        <v>0</v>
      </c>
      <c r="AV44" s="188">
        <f t="shared" si="15"/>
        <v>0</v>
      </c>
      <c r="AW44" s="188">
        <f t="shared" si="5"/>
        <v>0</v>
      </c>
      <c r="AX44" s="188">
        <f t="shared" si="23"/>
        <v>0</v>
      </c>
      <c r="AY44" s="188">
        <f t="shared" si="6"/>
        <v>0</v>
      </c>
    </row>
    <row r="45" spans="1:51" ht="63.75">
      <c r="A45" s="155" t="s">
        <v>228</v>
      </c>
      <c r="B45" s="140">
        <v>3210</v>
      </c>
      <c r="C45" s="141" t="s">
        <v>58</v>
      </c>
      <c r="D45" s="115">
        <f t="shared" si="24"/>
        <v>0</v>
      </c>
      <c r="E45" s="115">
        <f t="shared" si="28"/>
        <v>0</v>
      </c>
      <c r="F45" s="115">
        <f t="shared" si="25"/>
        <v>0</v>
      </c>
      <c r="G45" s="116"/>
      <c r="H45" s="116"/>
      <c r="I45" s="116"/>
      <c r="J45" s="116"/>
      <c r="K45" s="116"/>
      <c r="L45" s="116"/>
      <c r="M45" s="116"/>
      <c r="N45" s="116"/>
      <c r="O45" s="116"/>
      <c r="P45" s="116"/>
      <c r="Q45" s="116"/>
      <c r="R45" s="116"/>
      <c r="S45" s="116"/>
      <c r="T45" s="116"/>
      <c r="U45" s="115">
        <f t="shared" si="26"/>
        <v>0</v>
      </c>
      <c r="V45" s="115">
        <f t="shared" si="29"/>
        <v>0</v>
      </c>
      <c r="W45" s="115">
        <f t="shared" si="27"/>
        <v>0</v>
      </c>
      <c r="X45" s="116"/>
      <c r="Y45" s="116"/>
      <c r="Z45" s="116"/>
      <c r="AA45" s="116"/>
      <c r="AB45" s="116"/>
      <c r="AC45" s="116"/>
      <c r="AD45" s="116"/>
      <c r="AE45" s="116"/>
      <c r="AF45" s="116"/>
      <c r="AG45" s="116"/>
      <c r="AH45" s="116"/>
      <c r="AI45" s="116"/>
      <c r="AJ45" s="116"/>
      <c r="AK45" s="116"/>
      <c r="AL45" s="116"/>
      <c r="AM45" s="116"/>
      <c r="AN45" s="116"/>
      <c r="AO45" s="116"/>
      <c r="AP45" s="107"/>
      <c r="AQ45" s="125" t="str">
        <f t="shared" si="2"/>
        <v>стр.3210</v>
      </c>
      <c r="AR45" s="188">
        <f t="shared" si="14"/>
        <v>0</v>
      </c>
      <c r="AS45" s="188">
        <f t="shared" si="3"/>
        <v>0</v>
      </c>
      <c r="AT45" s="188">
        <f t="shared" si="22"/>
        <v>0</v>
      </c>
      <c r="AU45" s="188">
        <f t="shared" si="4"/>
        <v>0</v>
      </c>
      <c r="AV45" s="188">
        <f t="shared" si="15"/>
        <v>0</v>
      </c>
      <c r="AW45" s="188">
        <f t="shared" si="5"/>
        <v>0</v>
      </c>
      <c r="AX45" s="188">
        <f t="shared" si="23"/>
        <v>0</v>
      </c>
      <c r="AY45" s="188">
        <f t="shared" si="6"/>
        <v>0</v>
      </c>
    </row>
    <row r="46" spans="1:51" ht="25.5">
      <c r="A46" s="155" t="s">
        <v>229</v>
      </c>
      <c r="B46" s="140">
        <v>3220</v>
      </c>
      <c r="C46" s="140" t="s">
        <v>93</v>
      </c>
      <c r="D46" s="126">
        <f t="shared" si="24"/>
        <v>0</v>
      </c>
      <c r="E46" s="115">
        <f t="shared" si="28"/>
        <v>0</v>
      </c>
      <c r="F46" s="115">
        <f t="shared" si="25"/>
        <v>0</v>
      </c>
      <c r="G46" s="118"/>
      <c r="H46" s="116"/>
      <c r="I46" s="118"/>
      <c r="J46" s="116"/>
      <c r="K46" s="118"/>
      <c r="L46" s="116"/>
      <c r="M46" s="118"/>
      <c r="N46" s="116"/>
      <c r="O46" s="118"/>
      <c r="P46" s="116"/>
      <c r="Q46" s="118"/>
      <c r="R46" s="116"/>
      <c r="S46" s="118"/>
      <c r="T46" s="116"/>
      <c r="U46" s="126">
        <f t="shared" si="26"/>
        <v>0</v>
      </c>
      <c r="V46" s="115">
        <f t="shared" si="29"/>
        <v>0</v>
      </c>
      <c r="W46" s="115">
        <f t="shared" si="27"/>
        <v>0</v>
      </c>
      <c r="X46" s="118"/>
      <c r="Y46" s="116"/>
      <c r="Z46" s="118"/>
      <c r="AA46" s="116"/>
      <c r="AB46" s="118"/>
      <c r="AC46" s="116"/>
      <c r="AD46" s="118"/>
      <c r="AE46" s="116"/>
      <c r="AF46" s="118"/>
      <c r="AG46" s="116"/>
      <c r="AH46" s="118"/>
      <c r="AI46" s="116"/>
      <c r="AJ46" s="118"/>
      <c r="AK46" s="116"/>
      <c r="AL46" s="118"/>
      <c r="AM46" s="116"/>
      <c r="AN46" s="118"/>
      <c r="AO46" s="116"/>
      <c r="AP46" s="107"/>
      <c r="AQ46" s="125" t="str">
        <f t="shared" si="2"/>
        <v>стр.3220</v>
      </c>
      <c r="AR46" s="188">
        <f t="shared" si="14"/>
        <v>0</v>
      </c>
      <c r="AS46" s="188">
        <f t="shared" si="3"/>
        <v>0</v>
      </c>
      <c r="AT46" s="188">
        <f t="shared" si="22"/>
        <v>0</v>
      </c>
      <c r="AU46" s="188">
        <f t="shared" si="4"/>
        <v>0</v>
      </c>
      <c r="AV46" s="188">
        <f t="shared" si="15"/>
        <v>0</v>
      </c>
      <c r="AW46" s="188">
        <f t="shared" si="5"/>
        <v>0</v>
      </c>
      <c r="AX46" s="188">
        <f t="shared" si="23"/>
        <v>0</v>
      </c>
      <c r="AY46" s="188">
        <f t="shared" si="6"/>
        <v>0</v>
      </c>
    </row>
    <row r="47" spans="1:51" ht="51">
      <c r="A47" s="155" t="s">
        <v>230</v>
      </c>
      <c r="B47" s="140">
        <v>3230</v>
      </c>
      <c r="C47" s="140" t="s">
        <v>93</v>
      </c>
      <c r="D47" s="126">
        <f t="shared" si="24"/>
        <v>0</v>
      </c>
      <c r="E47" s="115">
        <f t="shared" si="28"/>
        <v>0</v>
      </c>
      <c r="F47" s="115">
        <f t="shared" si="25"/>
        <v>0</v>
      </c>
      <c r="G47" s="118"/>
      <c r="H47" s="116"/>
      <c r="I47" s="118"/>
      <c r="J47" s="116"/>
      <c r="K47" s="118"/>
      <c r="L47" s="116"/>
      <c r="M47" s="118"/>
      <c r="N47" s="116"/>
      <c r="O47" s="118"/>
      <c r="P47" s="116"/>
      <c r="Q47" s="118"/>
      <c r="R47" s="116"/>
      <c r="S47" s="118"/>
      <c r="T47" s="116"/>
      <c r="U47" s="126">
        <f t="shared" si="26"/>
        <v>0</v>
      </c>
      <c r="V47" s="115">
        <f t="shared" si="29"/>
        <v>0</v>
      </c>
      <c r="W47" s="115">
        <f t="shared" si="27"/>
        <v>0</v>
      </c>
      <c r="X47" s="118"/>
      <c r="Y47" s="116"/>
      <c r="Z47" s="118"/>
      <c r="AA47" s="116"/>
      <c r="AB47" s="118"/>
      <c r="AC47" s="116"/>
      <c r="AD47" s="118"/>
      <c r="AE47" s="116"/>
      <c r="AF47" s="118"/>
      <c r="AG47" s="116"/>
      <c r="AH47" s="118"/>
      <c r="AI47" s="116"/>
      <c r="AJ47" s="118"/>
      <c r="AK47" s="116"/>
      <c r="AL47" s="118"/>
      <c r="AM47" s="116"/>
      <c r="AN47" s="118"/>
      <c r="AO47" s="116"/>
      <c r="AP47" s="107"/>
      <c r="AQ47" s="125" t="str">
        <f t="shared" si="2"/>
        <v>стр.3230</v>
      </c>
      <c r="AR47" s="188">
        <f t="shared" si="14"/>
        <v>0</v>
      </c>
      <c r="AS47" s="188">
        <f t="shared" si="3"/>
        <v>0</v>
      </c>
      <c r="AT47" s="188">
        <f t="shared" si="22"/>
        <v>0</v>
      </c>
      <c r="AU47" s="188">
        <f t="shared" si="4"/>
        <v>0</v>
      </c>
      <c r="AV47" s="188">
        <f t="shared" si="15"/>
        <v>0</v>
      </c>
      <c r="AW47" s="188">
        <f t="shared" si="5"/>
        <v>0</v>
      </c>
      <c r="AX47" s="188">
        <f t="shared" si="23"/>
        <v>0</v>
      </c>
      <c r="AY47" s="188">
        <f t="shared" si="6"/>
        <v>0</v>
      </c>
    </row>
    <row r="48" spans="1:51" ht="38.25">
      <c r="A48" s="155" t="s">
        <v>231</v>
      </c>
      <c r="B48" s="140">
        <v>3240</v>
      </c>
      <c r="C48" s="140" t="s">
        <v>93</v>
      </c>
      <c r="D48" s="126">
        <f t="shared" si="24"/>
        <v>0</v>
      </c>
      <c r="E48" s="115">
        <f t="shared" si="28"/>
        <v>0</v>
      </c>
      <c r="F48" s="115">
        <f t="shared" si="25"/>
        <v>0</v>
      </c>
      <c r="G48" s="118"/>
      <c r="H48" s="116"/>
      <c r="I48" s="118"/>
      <c r="J48" s="116"/>
      <c r="K48" s="118"/>
      <c r="L48" s="116"/>
      <c r="M48" s="118"/>
      <c r="N48" s="116"/>
      <c r="O48" s="118"/>
      <c r="P48" s="116"/>
      <c r="Q48" s="118"/>
      <c r="R48" s="116"/>
      <c r="S48" s="118"/>
      <c r="T48" s="116"/>
      <c r="U48" s="126">
        <f t="shared" si="26"/>
        <v>0</v>
      </c>
      <c r="V48" s="115">
        <f t="shared" si="29"/>
        <v>0</v>
      </c>
      <c r="W48" s="115">
        <f t="shared" si="27"/>
        <v>0</v>
      </c>
      <c r="X48" s="118"/>
      <c r="Y48" s="116"/>
      <c r="Z48" s="118"/>
      <c r="AA48" s="116"/>
      <c r="AB48" s="118"/>
      <c r="AC48" s="116"/>
      <c r="AD48" s="118"/>
      <c r="AE48" s="116"/>
      <c r="AF48" s="118"/>
      <c r="AG48" s="116"/>
      <c r="AH48" s="118"/>
      <c r="AI48" s="116"/>
      <c r="AJ48" s="118"/>
      <c r="AK48" s="116"/>
      <c r="AL48" s="118"/>
      <c r="AM48" s="116"/>
      <c r="AN48" s="118"/>
      <c r="AO48" s="116"/>
      <c r="AP48" s="107"/>
      <c r="AQ48" s="125" t="str">
        <f t="shared" si="2"/>
        <v>стр.3240</v>
      </c>
      <c r="AR48" s="188">
        <f t="shared" si="14"/>
        <v>0</v>
      </c>
      <c r="AS48" s="188">
        <f t="shared" si="3"/>
        <v>0</v>
      </c>
      <c r="AT48" s="188">
        <f t="shared" si="22"/>
        <v>0</v>
      </c>
      <c r="AU48" s="188">
        <f t="shared" si="4"/>
        <v>0</v>
      </c>
      <c r="AV48" s="188">
        <f t="shared" si="15"/>
        <v>0</v>
      </c>
      <c r="AW48" s="188">
        <f t="shared" si="5"/>
        <v>0</v>
      </c>
      <c r="AX48" s="188">
        <f t="shared" si="23"/>
        <v>0</v>
      </c>
      <c r="AY48" s="188">
        <f t="shared" si="6"/>
        <v>0</v>
      </c>
    </row>
    <row r="49" spans="1:51" ht="12.75">
      <c r="A49" s="155" t="s">
        <v>232</v>
      </c>
      <c r="B49" s="140">
        <v>3250</v>
      </c>
      <c r="C49" s="140" t="s">
        <v>93</v>
      </c>
      <c r="D49" s="126">
        <f t="shared" si="24"/>
        <v>0</v>
      </c>
      <c r="E49" s="115">
        <f t="shared" si="28"/>
        <v>0</v>
      </c>
      <c r="F49" s="115">
        <f t="shared" si="25"/>
        <v>0</v>
      </c>
      <c r="G49" s="118"/>
      <c r="H49" s="116"/>
      <c r="I49" s="118"/>
      <c r="J49" s="116"/>
      <c r="K49" s="118"/>
      <c r="L49" s="116"/>
      <c r="M49" s="118"/>
      <c r="N49" s="116"/>
      <c r="O49" s="118"/>
      <c r="P49" s="116"/>
      <c r="Q49" s="118"/>
      <c r="R49" s="116"/>
      <c r="S49" s="118"/>
      <c r="T49" s="116"/>
      <c r="U49" s="126">
        <f t="shared" si="26"/>
        <v>0</v>
      </c>
      <c r="V49" s="115">
        <f t="shared" si="29"/>
        <v>0</v>
      </c>
      <c r="W49" s="115">
        <f t="shared" si="27"/>
        <v>0</v>
      </c>
      <c r="X49" s="118"/>
      <c r="Y49" s="116"/>
      <c r="Z49" s="118"/>
      <c r="AA49" s="116"/>
      <c r="AB49" s="118"/>
      <c r="AC49" s="116"/>
      <c r="AD49" s="118"/>
      <c r="AE49" s="116"/>
      <c r="AF49" s="118"/>
      <c r="AG49" s="116"/>
      <c r="AH49" s="118"/>
      <c r="AI49" s="116"/>
      <c r="AJ49" s="118"/>
      <c r="AK49" s="116"/>
      <c r="AL49" s="118"/>
      <c r="AM49" s="116"/>
      <c r="AN49" s="118"/>
      <c r="AO49" s="116"/>
      <c r="AP49" s="107"/>
      <c r="AQ49" s="125" t="str">
        <f t="shared" si="2"/>
        <v>стр.3250</v>
      </c>
      <c r="AR49" s="188">
        <f t="shared" si="14"/>
        <v>0</v>
      </c>
      <c r="AS49" s="188">
        <f t="shared" si="3"/>
        <v>0</v>
      </c>
      <c r="AT49" s="188">
        <f t="shared" si="22"/>
        <v>0</v>
      </c>
      <c r="AU49" s="188">
        <f t="shared" si="4"/>
        <v>0</v>
      </c>
      <c r="AV49" s="188">
        <f t="shared" si="15"/>
        <v>0</v>
      </c>
      <c r="AW49" s="188">
        <f t="shared" si="5"/>
        <v>0</v>
      </c>
      <c r="AX49" s="188">
        <f t="shared" si="23"/>
        <v>0</v>
      </c>
      <c r="AY49" s="188">
        <f t="shared" si="6"/>
        <v>0</v>
      </c>
    </row>
    <row r="50" spans="1:51" ht="12.75">
      <c r="A50" s="155" t="s">
        <v>233</v>
      </c>
      <c r="B50" s="140">
        <v>3260</v>
      </c>
      <c r="C50" s="140" t="s">
        <v>93</v>
      </c>
      <c r="D50" s="126">
        <f t="shared" si="24"/>
        <v>0</v>
      </c>
      <c r="E50" s="115">
        <f t="shared" si="28"/>
        <v>0</v>
      </c>
      <c r="F50" s="115">
        <f t="shared" si="25"/>
        <v>0</v>
      </c>
      <c r="G50" s="118"/>
      <c r="H50" s="116"/>
      <c r="I50" s="118"/>
      <c r="J50" s="116"/>
      <c r="K50" s="118"/>
      <c r="L50" s="116"/>
      <c r="M50" s="118"/>
      <c r="N50" s="116"/>
      <c r="O50" s="118"/>
      <c r="P50" s="116"/>
      <c r="Q50" s="118"/>
      <c r="R50" s="116"/>
      <c r="S50" s="118"/>
      <c r="T50" s="116"/>
      <c r="U50" s="126">
        <f t="shared" si="26"/>
        <v>0</v>
      </c>
      <c r="V50" s="115">
        <f t="shared" si="29"/>
        <v>0</v>
      </c>
      <c r="W50" s="115">
        <f t="shared" si="27"/>
        <v>0</v>
      </c>
      <c r="X50" s="118"/>
      <c r="Y50" s="116"/>
      <c r="Z50" s="118"/>
      <c r="AA50" s="116"/>
      <c r="AB50" s="118"/>
      <c r="AC50" s="116"/>
      <c r="AD50" s="118"/>
      <c r="AE50" s="116"/>
      <c r="AF50" s="118"/>
      <c r="AG50" s="116"/>
      <c r="AH50" s="118"/>
      <c r="AI50" s="116"/>
      <c r="AJ50" s="118"/>
      <c r="AK50" s="116"/>
      <c r="AL50" s="118"/>
      <c r="AM50" s="116"/>
      <c r="AN50" s="118"/>
      <c r="AO50" s="116"/>
      <c r="AP50" s="107"/>
      <c r="AQ50" s="125" t="str">
        <f t="shared" si="2"/>
        <v>стр.3260</v>
      </c>
      <c r="AR50" s="188">
        <f t="shared" si="14"/>
        <v>0</v>
      </c>
      <c r="AS50" s="188">
        <f t="shared" si="3"/>
        <v>0</v>
      </c>
      <c r="AT50" s="188">
        <f t="shared" si="22"/>
        <v>0</v>
      </c>
      <c r="AU50" s="188">
        <f t="shared" si="4"/>
        <v>0</v>
      </c>
      <c r="AV50" s="188">
        <f t="shared" si="15"/>
        <v>0</v>
      </c>
      <c r="AW50" s="188">
        <f t="shared" si="5"/>
        <v>0</v>
      </c>
      <c r="AX50" s="188">
        <f t="shared" si="23"/>
        <v>0</v>
      </c>
      <c r="AY50" s="188">
        <f t="shared" si="6"/>
        <v>0</v>
      </c>
    </row>
    <row r="51" spans="1:51" ht="12.75">
      <c r="A51" s="155" t="s">
        <v>234</v>
      </c>
      <c r="B51" s="140">
        <v>3270</v>
      </c>
      <c r="C51" s="140" t="s">
        <v>93</v>
      </c>
      <c r="D51" s="126">
        <f t="shared" si="24"/>
        <v>0</v>
      </c>
      <c r="E51" s="115">
        <f t="shared" si="28"/>
        <v>0</v>
      </c>
      <c r="F51" s="115">
        <f t="shared" si="25"/>
        <v>0</v>
      </c>
      <c r="G51" s="118"/>
      <c r="H51" s="116"/>
      <c r="I51" s="118"/>
      <c r="J51" s="116"/>
      <c r="K51" s="118"/>
      <c r="L51" s="116"/>
      <c r="M51" s="118"/>
      <c r="N51" s="116"/>
      <c r="O51" s="118"/>
      <c r="P51" s="116"/>
      <c r="Q51" s="118"/>
      <c r="R51" s="116"/>
      <c r="S51" s="118"/>
      <c r="T51" s="116"/>
      <c r="U51" s="126">
        <f t="shared" si="26"/>
        <v>0</v>
      </c>
      <c r="V51" s="115">
        <f t="shared" si="29"/>
        <v>0</v>
      </c>
      <c r="W51" s="115">
        <f t="shared" si="27"/>
        <v>0</v>
      </c>
      <c r="X51" s="118"/>
      <c r="Y51" s="116"/>
      <c r="Z51" s="118"/>
      <c r="AA51" s="116"/>
      <c r="AB51" s="118"/>
      <c r="AC51" s="116"/>
      <c r="AD51" s="118"/>
      <c r="AE51" s="116"/>
      <c r="AF51" s="118"/>
      <c r="AG51" s="116"/>
      <c r="AH51" s="118"/>
      <c r="AI51" s="116"/>
      <c r="AJ51" s="118"/>
      <c r="AK51" s="116"/>
      <c r="AL51" s="118"/>
      <c r="AM51" s="116"/>
      <c r="AN51" s="118"/>
      <c r="AO51" s="116"/>
      <c r="AP51" s="107"/>
      <c r="AQ51" s="125" t="str">
        <f t="shared" si="2"/>
        <v>стр.3270</v>
      </c>
      <c r="AR51" s="188">
        <f t="shared" si="14"/>
        <v>0</v>
      </c>
      <c r="AS51" s="188">
        <f t="shared" si="3"/>
        <v>0</v>
      </c>
      <c r="AT51" s="188">
        <f t="shared" si="22"/>
        <v>0</v>
      </c>
      <c r="AU51" s="188">
        <f t="shared" si="4"/>
        <v>0</v>
      </c>
      <c r="AV51" s="188">
        <f t="shared" si="15"/>
        <v>0</v>
      </c>
      <c r="AW51" s="188">
        <f t="shared" si="5"/>
        <v>0</v>
      </c>
      <c r="AX51" s="188">
        <f t="shared" si="23"/>
        <v>0</v>
      </c>
      <c r="AY51" s="188">
        <f t="shared" si="6"/>
        <v>0</v>
      </c>
    </row>
    <row r="52" spans="1:51" ht="51">
      <c r="A52" s="207" t="s">
        <v>380</v>
      </c>
      <c r="B52" s="140">
        <v>3280</v>
      </c>
      <c r="C52" s="140" t="s">
        <v>93</v>
      </c>
      <c r="D52" s="126">
        <f t="shared" si="24"/>
        <v>0</v>
      </c>
      <c r="E52" s="115">
        <f t="shared" si="28"/>
        <v>0</v>
      </c>
      <c r="F52" s="115">
        <f t="shared" si="25"/>
        <v>0</v>
      </c>
      <c r="G52" s="118"/>
      <c r="H52" s="116"/>
      <c r="I52" s="118"/>
      <c r="J52" s="116"/>
      <c r="K52" s="118"/>
      <c r="L52" s="116"/>
      <c r="M52" s="118"/>
      <c r="N52" s="116"/>
      <c r="O52" s="118"/>
      <c r="P52" s="116"/>
      <c r="Q52" s="118"/>
      <c r="R52" s="116"/>
      <c r="S52" s="118"/>
      <c r="T52" s="116"/>
      <c r="U52" s="126">
        <f t="shared" si="26"/>
        <v>0</v>
      </c>
      <c r="V52" s="115">
        <f t="shared" si="29"/>
        <v>0</v>
      </c>
      <c r="W52" s="115">
        <f t="shared" si="27"/>
        <v>0</v>
      </c>
      <c r="X52" s="118"/>
      <c r="Y52" s="116"/>
      <c r="Z52" s="118"/>
      <c r="AA52" s="116"/>
      <c r="AB52" s="118"/>
      <c r="AC52" s="116"/>
      <c r="AD52" s="118"/>
      <c r="AE52" s="116"/>
      <c r="AF52" s="118"/>
      <c r="AG52" s="116"/>
      <c r="AH52" s="118"/>
      <c r="AI52" s="116"/>
      <c r="AJ52" s="118"/>
      <c r="AK52" s="116"/>
      <c r="AL52" s="118"/>
      <c r="AM52" s="116"/>
      <c r="AN52" s="118"/>
      <c r="AO52" s="116"/>
      <c r="AP52" s="107"/>
      <c r="AQ52" s="125" t="str">
        <f t="shared" si="2"/>
        <v>стр.3280</v>
      </c>
      <c r="AR52" s="188">
        <f t="shared" si="14"/>
        <v>0</v>
      </c>
      <c r="AS52" s="188">
        <f t="shared" si="3"/>
        <v>0</v>
      </c>
      <c r="AT52" s="188">
        <f t="shared" si="22"/>
        <v>0</v>
      </c>
      <c r="AU52" s="188">
        <f t="shared" si="4"/>
        <v>0</v>
      </c>
      <c r="AV52" s="188">
        <f t="shared" si="15"/>
        <v>0</v>
      </c>
      <c r="AW52" s="188">
        <f t="shared" si="5"/>
        <v>0</v>
      </c>
      <c r="AX52" s="188">
        <f t="shared" si="23"/>
        <v>0</v>
      </c>
      <c r="AY52" s="188">
        <f t="shared" si="6"/>
        <v>0</v>
      </c>
    </row>
    <row r="53" spans="1:51" ht="114.75">
      <c r="A53" s="208" t="s">
        <v>381</v>
      </c>
      <c r="B53" s="140">
        <v>3290</v>
      </c>
      <c r="C53" s="141" t="s">
        <v>152</v>
      </c>
      <c r="D53" s="142" t="s">
        <v>90</v>
      </c>
      <c r="E53" s="142" t="s">
        <v>90</v>
      </c>
      <c r="F53" s="115">
        <f t="shared" si="25"/>
        <v>0</v>
      </c>
      <c r="G53" s="123" t="s">
        <v>90</v>
      </c>
      <c r="H53" s="247">
        <f>SUM(H54:H56)</f>
        <v>0</v>
      </c>
      <c r="I53" s="123" t="s">
        <v>90</v>
      </c>
      <c r="J53" s="247">
        <f>SUM(J54:J56)</f>
        <v>0</v>
      </c>
      <c r="K53" s="123" t="s">
        <v>90</v>
      </c>
      <c r="L53" s="247">
        <f>SUM(L54:L56)</f>
        <v>0</v>
      </c>
      <c r="M53" s="123" t="s">
        <v>90</v>
      </c>
      <c r="N53" s="247">
        <f>SUM(N54:N56)</f>
        <v>0</v>
      </c>
      <c r="O53" s="123" t="s">
        <v>90</v>
      </c>
      <c r="P53" s="247">
        <f>SUM(P54:P56)</f>
        <v>0</v>
      </c>
      <c r="Q53" s="123" t="s">
        <v>90</v>
      </c>
      <c r="R53" s="247">
        <f>SUM(R54:R56)</f>
        <v>0</v>
      </c>
      <c r="S53" s="123" t="s">
        <v>90</v>
      </c>
      <c r="T53" s="247">
        <f>SUM(T54:T56)</f>
        <v>0</v>
      </c>
      <c r="U53" s="123" t="s">
        <v>90</v>
      </c>
      <c r="V53" s="123" t="s">
        <v>90</v>
      </c>
      <c r="W53" s="115">
        <f aca="true" t="shared" si="30" ref="W53:W73">SUM(Y53,AE53,AI53,AK53)</f>
        <v>0</v>
      </c>
      <c r="X53" s="123" t="s">
        <v>90</v>
      </c>
      <c r="Y53" s="247">
        <f>SUM(Y54:Y56)</f>
        <v>0</v>
      </c>
      <c r="Z53" s="123" t="s">
        <v>90</v>
      </c>
      <c r="AA53" s="247">
        <f>SUM(AA54:AA56)</f>
        <v>0</v>
      </c>
      <c r="AB53" s="123" t="s">
        <v>90</v>
      </c>
      <c r="AC53" s="247">
        <f>SUM(AC54:AC56)</f>
        <v>0</v>
      </c>
      <c r="AD53" s="123" t="s">
        <v>90</v>
      </c>
      <c r="AE53" s="247">
        <f>SUM(AE54:AE56)</f>
        <v>0</v>
      </c>
      <c r="AF53" s="123" t="s">
        <v>90</v>
      </c>
      <c r="AG53" s="247">
        <f>SUM(AG54:AG56)</f>
        <v>0</v>
      </c>
      <c r="AH53" s="123" t="s">
        <v>90</v>
      </c>
      <c r="AI53" s="247">
        <f>SUM(AI54:AI56)</f>
        <v>0</v>
      </c>
      <c r="AJ53" s="123" t="s">
        <v>90</v>
      </c>
      <c r="AK53" s="247">
        <f>SUM(AK54:AK56)</f>
        <v>0</v>
      </c>
      <c r="AL53" s="123" t="s">
        <v>90</v>
      </c>
      <c r="AM53" s="247">
        <f>SUM(AM54:AM56)</f>
        <v>0</v>
      </c>
      <c r="AN53" s="123" t="s">
        <v>90</v>
      </c>
      <c r="AO53" s="247">
        <f>SUM(AO54:AO56)</f>
        <v>0</v>
      </c>
      <c r="AP53" s="107"/>
      <c r="AQ53" s="125" t="str">
        <f t="shared" si="2"/>
        <v>стр.3290</v>
      </c>
      <c r="AR53" s="187" t="s">
        <v>90</v>
      </c>
      <c r="AS53" s="188">
        <f t="shared" si="3"/>
        <v>0</v>
      </c>
      <c r="AT53" s="187" t="s">
        <v>90</v>
      </c>
      <c r="AU53" s="188">
        <f t="shared" si="4"/>
        <v>0</v>
      </c>
      <c r="AV53" s="187" t="s">
        <v>90</v>
      </c>
      <c r="AW53" s="188">
        <f t="shared" si="5"/>
        <v>0</v>
      </c>
      <c r="AX53" s="187" t="s">
        <v>90</v>
      </c>
      <c r="AY53" s="188">
        <f t="shared" si="6"/>
        <v>0</v>
      </c>
    </row>
    <row r="54" spans="1:51" ht="25.5">
      <c r="A54" s="246" t="s">
        <v>382</v>
      </c>
      <c r="B54" s="172">
        <v>3291</v>
      </c>
      <c r="C54" s="244" t="s">
        <v>152</v>
      </c>
      <c r="D54" s="123" t="s">
        <v>90</v>
      </c>
      <c r="E54" s="123" t="s">
        <v>90</v>
      </c>
      <c r="F54" s="115">
        <f t="shared" si="25"/>
        <v>0</v>
      </c>
      <c r="G54" s="123" t="s">
        <v>90</v>
      </c>
      <c r="H54" s="285"/>
      <c r="I54" s="123" t="s">
        <v>90</v>
      </c>
      <c r="J54" s="116"/>
      <c r="K54" s="123" t="s">
        <v>90</v>
      </c>
      <c r="L54" s="116"/>
      <c r="M54" s="123" t="s">
        <v>90</v>
      </c>
      <c r="N54" s="116"/>
      <c r="O54" s="123" t="s">
        <v>90</v>
      </c>
      <c r="P54" s="116"/>
      <c r="Q54" s="123" t="s">
        <v>90</v>
      </c>
      <c r="R54" s="116"/>
      <c r="S54" s="123" t="s">
        <v>90</v>
      </c>
      <c r="T54" s="116"/>
      <c r="U54" s="123" t="s">
        <v>90</v>
      </c>
      <c r="V54" s="123" t="s">
        <v>90</v>
      </c>
      <c r="W54" s="115">
        <f t="shared" si="30"/>
        <v>0</v>
      </c>
      <c r="X54" s="123" t="s">
        <v>90</v>
      </c>
      <c r="Y54" s="116"/>
      <c r="Z54" s="123" t="s">
        <v>90</v>
      </c>
      <c r="AA54" s="116"/>
      <c r="AB54" s="123" t="s">
        <v>90</v>
      </c>
      <c r="AC54" s="116"/>
      <c r="AD54" s="123" t="s">
        <v>90</v>
      </c>
      <c r="AE54" s="116"/>
      <c r="AF54" s="123" t="s">
        <v>90</v>
      </c>
      <c r="AG54" s="116"/>
      <c r="AH54" s="123" t="s">
        <v>90</v>
      </c>
      <c r="AI54" s="116"/>
      <c r="AJ54" s="123" t="s">
        <v>90</v>
      </c>
      <c r="AK54" s="116"/>
      <c r="AL54" s="123" t="s">
        <v>90</v>
      </c>
      <c r="AM54" s="116"/>
      <c r="AN54" s="123" t="s">
        <v>90</v>
      </c>
      <c r="AO54" s="116"/>
      <c r="AP54" s="107"/>
      <c r="AQ54" s="125" t="str">
        <f>"стр."&amp;B54</f>
        <v>стр.3291</v>
      </c>
      <c r="AR54" s="187" t="s">
        <v>90</v>
      </c>
      <c r="AS54" s="188">
        <f>IF(H54&gt;=(J54+L54),0,H54-(J54+L54))</f>
        <v>0</v>
      </c>
      <c r="AT54" s="187" t="s">
        <v>90</v>
      </c>
      <c r="AU54" s="188">
        <f>IF(N54&gt;=P54,0,N54-P54)</f>
        <v>0</v>
      </c>
      <c r="AV54" s="187" t="s">
        <v>90</v>
      </c>
      <c r="AW54" s="188">
        <f>IF(Y54&gt;=(AA54+AC54),0,Y54-(AA54+AC54))</f>
        <v>0</v>
      </c>
      <c r="AX54" s="187" t="s">
        <v>90</v>
      </c>
      <c r="AY54" s="188">
        <f>IF(AE54&gt;=AG54,0,AE54-AG54)</f>
        <v>0</v>
      </c>
    </row>
    <row r="55" spans="1:51" ht="51">
      <c r="A55" s="246" t="s">
        <v>383</v>
      </c>
      <c r="B55" s="172">
        <v>3292</v>
      </c>
      <c r="C55" s="244" t="s">
        <v>152</v>
      </c>
      <c r="D55" s="123" t="s">
        <v>90</v>
      </c>
      <c r="E55" s="123" t="s">
        <v>90</v>
      </c>
      <c r="F55" s="115">
        <f t="shared" si="25"/>
        <v>0</v>
      </c>
      <c r="G55" s="123" t="s">
        <v>90</v>
      </c>
      <c r="H55" s="285"/>
      <c r="I55" s="123" t="s">
        <v>90</v>
      </c>
      <c r="J55" s="116"/>
      <c r="K55" s="123" t="s">
        <v>90</v>
      </c>
      <c r="L55" s="116"/>
      <c r="M55" s="123" t="s">
        <v>90</v>
      </c>
      <c r="N55" s="116"/>
      <c r="O55" s="123" t="s">
        <v>90</v>
      </c>
      <c r="P55" s="116"/>
      <c r="Q55" s="123" t="s">
        <v>90</v>
      </c>
      <c r="R55" s="116"/>
      <c r="S55" s="123" t="s">
        <v>90</v>
      </c>
      <c r="T55" s="116"/>
      <c r="U55" s="123" t="s">
        <v>90</v>
      </c>
      <c r="V55" s="123" t="s">
        <v>90</v>
      </c>
      <c r="W55" s="115">
        <f t="shared" si="30"/>
        <v>0</v>
      </c>
      <c r="X55" s="123" t="s">
        <v>90</v>
      </c>
      <c r="Y55" s="116"/>
      <c r="Z55" s="123" t="s">
        <v>90</v>
      </c>
      <c r="AA55" s="116"/>
      <c r="AB55" s="123" t="s">
        <v>90</v>
      </c>
      <c r="AC55" s="116"/>
      <c r="AD55" s="123" t="s">
        <v>90</v>
      </c>
      <c r="AE55" s="116"/>
      <c r="AF55" s="123" t="s">
        <v>90</v>
      </c>
      <c r="AG55" s="116"/>
      <c r="AH55" s="123" t="s">
        <v>90</v>
      </c>
      <c r="AI55" s="116"/>
      <c r="AJ55" s="123" t="s">
        <v>90</v>
      </c>
      <c r="AK55" s="116"/>
      <c r="AL55" s="123" t="s">
        <v>90</v>
      </c>
      <c r="AM55" s="116"/>
      <c r="AN55" s="123" t="s">
        <v>90</v>
      </c>
      <c r="AO55" s="116"/>
      <c r="AP55" s="107"/>
      <c r="AQ55" s="125" t="str">
        <f>"стр."&amp;B55</f>
        <v>стр.3292</v>
      </c>
      <c r="AR55" s="187" t="s">
        <v>90</v>
      </c>
      <c r="AS55" s="188">
        <f>IF(H55&gt;=(J55+L55),0,H55-(J55+L55))</f>
        <v>0</v>
      </c>
      <c r="AT55" s="187" t="s">
        <v>90</v>
      </c>
      <c r="AU55" s="188">
        <f>IF(N55&gt;=P55,0,N55-P55)</f>
        <v>0</v>
      </c>
      <c r="AV55" s="187" t="s">
        <v>90</v>
      </c>
      <c r="AW55" s="188">
        <f>IF(Y55&gt;=(AA55+AC55),0,Y55-(AA55+AC55))</f>
        <v>0</v>
      </c>
      <c r="AX55" s="187" t="s">
        <v>90</v>
      </c>
      <c r="AY55" s="188">
        <f>IF(AE55&gt;=AG55,0,AE55-AG55)</f>
        <v>0</v>
      </c>
    </row>
    <row r="56" spans="1:51" ht="51">
      <c r="A56" s="246" t="s">
        <v>384</v>
      </c>
      <c r="B56" s="172">
        <v>3293</v>
      </c>
      <c r="C56" s="244" t="s">
        <v>152</v>
      </c>
      <c r="D56" s="123" t="s">
        <v>90</v>
      </c>
      <c r="E56" s="123" t="s">
        <v>90</v>
      </c>
      <c r="F56" s="115">
        <f t="shared" si="25"/>
        <v>0</v>
      </c>
      <c r="G56" s="123" t="s">
        <v>90</v>
      </c>
      <c r="H56" s="285"/>
      <c r="I56" s="123" t="s">
        <v>90</v>
      </c>
      <c r="J56" s="116"/>
      <c r="K56" s="123" t="s">
        <v>90</v>
      </c>
      <c r="L56" s="116"/>
      <c r="M56" s="123" t="s">
        <v>90</v>
      </c>
      <c r="N56" s="116"/>
      <c r="O56" s="123" t="s">
        <v>90</v>
      </c>
      <c r="P56" s="116"/>
      <c r="Q56" s="123" t="s">
        <v>90</v>
      </c>
      <c r="R56" s="116"/>
      <c r="S56" s="123" t="s">
        <v>90</v>
      </c>
      <c r="T56" s="116"/>
      <c r="U56" s="123" t="s">
        <v>90</v>
      </c>
      <c r="V56" s="123" t="s">
        <v>90</v>
      </c>
      <c r="W56" s="115">
        <f t="shared" si="30"/>
        <v>0</v>
      </c>
      <c r="X56" s="123" t="s">
        <v>90</v>
      </c>
      <c r="Y56" s="116"/>
      <c r="Z56" s="123" t="s">
        <v>90</v>
      </c>
      <c r="AA56" s="116"/>
      <c r="AB56" s="123" t="s">
        <v>90</v>
      </c>
      <c r="AC56" s="116"/>
      <c r="AD56" s="123" t="s">
        <v>90</v>
      </c>
      <c r="AE56" s="116"/>
      <c r="AF56" s="123" t="s">
        <v>90</v>
      </c>
      <c r="AG56" s="116"/>
      <c r="AH56" s="123" t="s">
        <v>90</v>
      </c>
      <c r="AI56" s="116"/>
      <c r="AJ56" s="123" t="s">
        <v>90</v>
      </c>
      <c r="AK56" s="116"/>
      <c r="AL56" s="123" t="s">
        <v>90</v>
      </c>
      <c r="AM56" s="116"/>
      <c r="AN56" s="123" t="s">
        <v>90</v>
      </c>
      <c r="AO56" s="116"/>
      <c r="AP56" s="107"/>
      <c r="AQ56" s="125" t="str">
        <f>"стр."&amp;B56</f>
        <v>стр.3293</v>
      </c>
      <c r="AR56" s="187" t="s">
        <v>90</v>
      </c>
      <c r="AS56" s="188">
        <f>IF(H56&gt;=(J56+L56),0,H56-(J56+L56))</f>
        <v>0</v>
      </c>
      <c r="AT56" s="187" t="s">
        <v>90</v>
      </c>
      <c r="AU56" s="188">
        <f>IF(N56&gt;=P56,0,N56-P56)</f>
        <v>0</v>
      </c>
      <c r="AV56" s="187" t="s">
        <v>90</v>
      </c>
      <c r="AW56" s="188">
        <f>IF(Y56&gt;=(AA56+AC56),0,Y56-(AA56+AC56))</f>
        <v>0</v>
      </c>
      <c r="AX56" s="187" t="s">
        <v>90</v>
      </c>
      <c r="AY56" s="188">
        <f>IF(AE56&gt;=AG56,0,AE56-AG56)</f>
        <v>0</v>
      </c>
    </row>
    <row r="57" spans="1:51" ht="20.25" customHeight="1">
      <c r="A57" s="421" t="s">
        <v>235</v>
      </c>
      <c r="B57" s="140">
        <v>3300</v>
      </c>
      <c r="C57" s="141" t="s">
        <v>58</v>
      </c>
      <c r="D57" s="115">
        <f>SUM(G57,M57,Q57,S57)</f>
        <v>0</v>
      </c>
      <c r="E57" s="115">
        <f>IF(D57&lt;&gt;0,F57/D57*1000,0)</f>
        <v>0</v>
      </c>
      <c r="F57" s="115">
        <f t="shared" si="25"/>
        <v>0</v>
      </c>
      <c r="G57" s="116"/>
      <c r="H57" s="285"/>
      <c r="I57" s="116"/>
      <c r="J57" s="116"/>
      <c r="K57" s="116"/>
      <c r="L57" s="116"/>
      <c r="M57" s="116"/>
      <c r="N57" s="116"/>
      <c r="O57" s="116"/>
      <c r="P57" s="116"/>
      <c r="Q57" s="116"/>
      <c r="R57" s="116"/>
      <c r="S57" s="116"/>
      <c r="T57" s="116"/>
      <c r="U57" s="115">
        <f>SUM(X57,AD57,AH57,AJ57)</f>
        <v>0</v>
      </c>
      <c r="V57" s="115">
        <f>IF(U57&lt;&gt;0,W57/U57*1000,0)</f>
        <v>0</v>
      </c>
      <c r="W57" s="115">
        <f t="shared" si="30"/>
        <v>0</v>
      </c>
      <c r="X57" s="116"/>
      <c r="Y57" s="116"/>
      <c r="Z57" s="116"/>
      <c r="AA57" s="116"/>
      <c r="AB57" s="116"/>
      <c r="AC57" s="116"/>
      <c r="AD57" s="116"/>
      <c r="AE57" s="116"/>
      <c r="AF57" s="116"/>
      <c r="AG57" s="116"/>
      <c r="AH57" s="116"/>
      <c r="AI57" s="116"/>
      <c r="AJ57" s="116"/>
      <c r="AK57" s="116"/>
      <c r="AL57" s="116"/>
      <c r="AM57" s="116"/>
      <c r="AN57" s="116"/>
      <c r="AO57" s="116"/>
      <c r="AP57" s="107"/>
      <c r="AQ57" s="125" t="str">
        <f t="shared" si="2"/>
        <v>стр.3300</v>
      </c>
      <c r="AR57" s="188">
        <f>IF(G57&gt;=(I57+K57),0,G57-(I57+K57))</f>
        <v>0</v>
      </c>
      <c r="AS57" s="188">
        <f t="shared" si="3"/>
        <v>0</v>
      </c>
      <c r="AT57" s="188">
        <f>IF(M57&gt;=O57,0,M57-O57)</f>
        <v>0</v>
      </c>
      <c r="AU57" s="188">
        <f t="shared" si="4"/>
        <v>0</v>
      </c>
      <c r="AV57" s="188">
        <f>IF(X57&gt;=(Z57+AB57),0,X57-(Z57+AB57))</f>
        <v>0</v>
      </c>
      <c r="AW57" s="188">
        <f t="shared" si="5"/>
        <v>0</v>
      </c>
      <c r="AX57" s="188">
        <f>IF(AD57&gt;=AF57,0,AD57-AF57)</f>
        <v>0</v>
      </c>
      <c r="AY57" s="188">
        <f t="shared" si="6"/>
        <v>0</v>
      </c>
    </row>
    <row r="58" spans="1:51" ht="20.25" customHeight="1">
      <c r="A58" s="422"/>
      <c r="B58" s="172">
        <v>3301</v>
      </c>
      <c r="C58" s="244" t="s">
        <v>60</v>
      </c>
      <c r="D58" s="115">
        <f>SUM(G58,M58,Q58,S58)</f>
        <v>0</v>
      </c>
      <c r="E58" s="123" t="s">
        <v>90</v>
      </c>
      <c r="F58" s="123" t="s">
        <v>90</v>
      </c>
      <c r="G58" s="116"/>
      <c r="H58" s="123" t="s">
        <v>90</v>
      </c>
      <c r="I58" s="116"/>
      <c r="J58" s="123" t="s">
        <v>90</v>
      </c>
      <c r="K58" s="116"/>
      <c r="L58" s="123" t="s">
        <v>90</v>
      </c>
      <c r="M58" s="116"/>
      <c r="N58" s="123" t="s">
        <v>90</v>
      </c>
      <c r="O58" s="116"/>
      <c r="P58" s="123" t="s">
        <v>90</v>
      </c>
      <c r="Q58" s="116"/>
      <c r="R58" s="123" t="s">
        <v>90</v>
      </c>
      <c r="S58" s="116"/>
      <c r="T58" s="123" t="s">
        <v>90</v>
      </c>
      <c r="U58" s="115">
        <f>SUM(X58,AD58,AH58,AJ58)</f>
        <v>0</v>
      </c>
      <c r="V58" s="123" t="s">
        <v>90</v>
      </c>
      <c r="W58" s="123" t="s">
        <v>90</v>
      </c>
      <c r="X58" s="116"/>
      <c r="Y58" s="123" t="s">
        <v>90</v>
      </c>
      <c r="Z58" s="116"/>
      <c r="AA58" s="123" t="s">
        <v>90</v>
      </c>
      <c r="AB58" s="116"/>
      <c r="AC58" s="123" t="s">
        <v>90</v>
      </c>
      <c r="AD58" s="116"/>
      <c r="AE58" s="123" t="s">
        <v>90</v>
      </c>
      <c r="AF58" s="116"/>
      <c r="AG58" s="123" t="s">
        <v>90</v>
      </c>
      <c r="AH58" s="116"/>
      <c r="AI58" s="123" t="s">
        <v>90</v>
      </c>
      <c r="AJ58" s="116"/>
      <c r="AK58" s="123" t="s">
        <v>90</v>
      </c>
      <c r="AL58" s="116"/>
      <c r="AM58" s="123" t="s">
        <v>90</v>
      </c>
      <c r="AN58" s="116"/>
      <c r="AO58" s="123" t="s">
        <v>90</v>
      </c>
      <c r="AP58" s="107"/>
      <c r="AQ58" s="125" t="str">
        <f>"стр."&amp;B58</f>
        <v>стр.3301</v>
      </c>
      <c r="AR58" s="188">
        <f>IF(G58&gt;=(I58+K58),0,G58-(I58+K58))</f>
        <v>0</v>
      </c>
      <c r="AS58" s="187" t="s">
        <v>90</v>
      </c>
      <c r="AT58" s="188">
        <f>IF(M58&gt;=O58,0,M58-O58)</f>
        <v>0</v>
      </c>
      <c r="AU58" s="187" t="s">
        <v>90</v>
      </c>
      <c r="AV58" s="188">
        <f>IF(X58&gt;=(Z58+AB58),0,X58-(Z58+AB58))</f>
        <v>0</v>
      </c>
      <c r="AW58" s="187" t="s">
        <v>90</v>
      </c>
      <c r="AX58" s="188">
        <f>IF(AD58&gt;=AF58,0,AD58-AF58)</f>
        <v>0</v>
      </c>
      <c r="AY58" s="187" t="s">
        <v>90</v>
      </c>
    </row>
    <row r="59" spans="1:51" ht="12.75">
      <c r="A59" s="421" t="s">
        <v>236</v>
      </c>
      <c r="B59" s="140">
        <v>3310</v>
      </c>
      <c r="C59" s="141" t="s">
        <v>58</v>
      </c>
      <c r="D59" s="115">
        <f>SUM(G59,M59,Q59,S59)</f>
        <v>0</v>
      </c>
      <c r="E59" s="115">
        <f>IF(D59&lt;&gt;0,F59/D59*1000,0)</f>
        <v>0</v>
      </c>
      <c r="F59" s="115">
        <f aca="true" t="shared" si="31" ref="F59:F73">SUM(H59,N59,R59,T59)</f>
        <v>0</v>
      </c>
      <c r="G59" s="116"/>
      <c r="H59" s="116"/>
      <c r="I59" s="116"/>
      <c r="J59" s="116"/>
      <c r="K59" s="116"/>
      <c r="L59" s="116"/>
      <c r="M59" s="116"/>
      <c r="N59" s="116"/>
      <c r="O59" s="116"/>
      <c r="P59" s="116"/>
      <c r="Q59" s="116"/>
      <c r="R59" s="116"/>
      <c r="S59" s="116"/>
      <c r="T59" s="116"/>
      <c r="U59" s="115">
        <f>SUM(X59,AD59,AH59,AJ59)</f>
        <v>0</v>
      </c>
      <c r="V59" s="115">
        <f>IF(U59&lt;&gt;0,W59/U59*1000,0)</f>
        <v>0</v>
      </c>
      <c r="W59" s="115">
        <f>SUM(Y59,AE59,AI59,AK59)</f>
        <v>0</v>
      </c>
      <c r="X59" s="116"/>
      <c r="Y59" s="116"/>
      <c r="Z59" s="116"/>
      <c r="AA59" s="116"/>
      <c r="AB59" s="116"/>
      <c r="AC59" s="116"/>
      <c r="AD59" s="116"/>
      <c r="AE59" s="116"/>
      <c r="AF59" s="116"/>
      <c r="AG59" s="116"/>
      <c r="AH59" s="116"/>
      <c r="AI59" s="116"/>
      <c r="AJ59" s="116"/>
      <c r="AK59" s="116"/>
      <c r="AL59" s="116"/>
      <c r="AM59" s="116"/>
      <c r="AN59" s="116"/>
      <c r="AO59" s="116"/>
      <c r="AP59" s="107"/>
      <c r="AQ59" s="125" t="str">
        <f t="shared" si="2"/>
        <v>стр.3310</v>
      </c>
      <c r="AR59" s="188">
        <f>IF(G59&gt;=(I59+K59),0,G59-(I59+K59))</f>
        <v>0</v>
      </c>
      <c r="AS59" s="188">
        <f t="shared" si="3"/>
        <v>0</v>
      </c>
      <c r="AT59" s="188">
        <f>IF(M59&gt;=O59,0,M59-O59)</f>
        <v>0</v>
      </c>
      <c r="AU59" s="188">
        <f>IF(N59&gt;=P59,0,N59-P59)</f>
        <v>0</v>
      </c>
      <c r="AV59" s="188">
        <f>IF(X59&gt;=(Z59+AB59),0,X59-(Z59+AB59))</f>
        <v>0</v>
      </c>
      <c r="AW59" s="188">
        <f t="shared" si="5"/>
        <v>0</v>
      </c>
      <c r="AX59" s="188">
        <f>IF(AD59&gt;=AF59,0,AD59-AF59)</f>
        <v>0</v>
      </c>
      <c r="AY59" s="188">
        <f>IF(AE59&gt;=AG59,0,AE59-AG59)</f>
        <v>0</v>
      </c>
    </row>
    <row r="60" spans="1:51" ht="12.75">
      <c r="A60" s="422"/>
      <c r="B60" s="172">
        <v>3311</v>
      </c>
      <c r="C60" s="244" t="s">
        <v>327</v>
      </c>
      <c r="D60" s="115">
        <f>SUM(G60,M60,Q60,S60)</f>
        <v>0</v>
      </c>
      <c r="E60" s="123" t="s">
        <v>90</v>
      </c>
      <c r="F60" s="123" t="s">
        <v>90</v>
      </c>
      <c r="G60" s="116"/>
      <c r="H60" s="123" t="s">
        <v>90</v>
      </c>
      <c r="I60" s="116"/>
      <c r="J60" s="123" t="s">
        <v>90</v>
      </c>
      <c r="K60" s="116"/>
      <c r="L60" s="123" t="s">
        <v>90</v>
      </c>
      <c r="M60" s="116"/>
      <c r="N60" s="123" t="s">
        <v>90</v>
      </c>
      <c r="O60" s="116"/>
      <c r="P60" s="123" t="s">
        <v>90</v>
      </c>
      <c r="Q60" s="116"/>
      <c r="R60" s="123" t="s">
        <v>90</v>
      </c>
      <c r="S60" s="116"/>
      <c r="T60" s="123" t="s">
        <v>90</v>
      </c>
      <c r="U60" s="115">
        <f>SUM(X60,AD60,AH60,AJ60)</f>
        <v>0</v>
      </c>
      <c r="V60" s="123" t="s">
        <v>90</v>
      </c>
      <c r="W60" s="123" t="s">
        <v>90</v>
      </c>
      <c r="X60" s="116"/>
      <c r="Y60" s="123" t="s">
        <v>90</v>
      </c>
      <c r="Z60" s="116"/>
      <c r="AA60" s="123" t="s">
        <v>90</v>
      </c>
      <c r="AB60" s="116"/>
      <c r="AC60" s="123" t="s">
        <v>90</v>
      </c>
      <c r="AD60" s="116"/>
      <c r="AE60" s="123" t="s">
        <v>90</v>
      </c>
      <c r="AF60" s="116"/>
      <c r="AG60" s="123" t="s">
        <v>90</v>
      </c>
      <c r="AH60" s="116"/>
      <c r="AI60" s="123" t="s">
        <v>90</v>
      </c>
      <c r="AJ60" s="116"/>
      <c r="AK60" s="123" t="s">
        <v>90</v>
      </c>
      <c r="AL60" s="116"/>
      <c r="AM60" s="123" t="s">
        <v>90</v>
      </c>
      <c r="AN60" s="116"/>
      <c r="AO60" s="123" t="s">
        <v>90</v>
      </c>
      <c r="AP60" s="107"/>
      <c r="AQ60" s="125" t="str">
        <f>"стр."&amp;B60</f>
        <v>стр.3311</v>
      </c>
      <c r="AR60" s="188">
        <f>IF(G60&gt;=(I60+K60),0,G60-(I60+K60))</f>
        <v>0</v>
      </c>
      <c r="AS60" s="187" t="s">
        <v>90</v>
      </c>
      <c r="AT60" s="188">
        <f>IF(M60&gt;=O60,0,M60-O60)</f>
        <v>0</v>
      </c>
      <c r="AU60" s="187" t="s">
        <v>90</v>
      </c>
      <c r="AV60" s="188">
        <f>IF(X60&gt;=(Z60+AB60),0,X60-(Z60+AB60))</f>
        <v>0</v>
      </c>
      <c r="AW60" s="187" t="s">
        <v>90</v>
      </c>
      <c r="AX60" s="188">
        <f>IF(AD60&gt;=AF60,0,AD60-AF60)</f>
        <v>0</v>
      </c>
      <c r="AY60" s="187" t="s">
        <v>90</v>
      </c>
    </row>
    <row r="61" spans="1:51" ht="25.5">
      <c r="A61" s="248" t="s">
        <v>237</v>
      </c>
      <c r="B61" s="140">
        <v>3320</v>
      </c>
      <c r="C61" s="141" t="s">
        <v>58</v>
      </c>
      <c r="D61" s="115">
        <f>SUM(G61,M61,Q61,S61)</f>
        <v>0</v>
      </c>
      <c r="E61" s="115">
        <f>IF(D61&lt;&gt;0,F61/D61*1000,0)</f>
        <v>0</v>
      </c>
      <c r="F61" s="115">
        <f t="shared" si="31"/>
        <v>0</v>
      </c>
      <c r="G61" s="116"/>
      <c r="H61" s="116"/>
      <c r="I61" s="116"/>
      <c r="J61" s="116"/>
      <c r="K61" s="116"/>
      <c r="L61" s="116"/>
      <c r="M61" s="116"/>
      <c r="N61" s="116"/>
      <c r="O61" s="116"/>
      <c r="P61" s="116"/>
      <c r="Q61" s="116"/>
      <c r="R61" s="116"/>
      <c r="S61" s="116"/>
      <c r="T61" s="116"/>
      <c r="U61" s="115">
        <f>SUM(X61,AD61,AH61,AJ61)</f>
        <v>0</v>
      </c>
      <c r="V61" s="115">
        <f>IF(U61&lt;&gt;0,W61/U61*1000,0)</f>
        <v>0</v>
      </c>
      <c r="W61" s="115">
        <f>SUM(Y61,AE61,AI61,AK61)</f>
        <v>0</v>
      </c>
      <c r="X61" s="116"/>
      <c r="Y61" s="116"/>
      <c r="Z61" s="116"/>
      <c r="AA61" s="116"/>
      <c r="AB61" s="116"/>
      <c r="AC61" s="116"/>
      <c r="AD61" s="116"/>
      <c r="AE61" s="116"/>
      <c r="AF61" s="116"/>
      <c r="AG61" s="116"/>
      <c r="AH61" s="116"/>
      <c r="AI61" s="116"/>
      <c r="AJ61" s="116"/>
      <c r="AK61" s="116"/>
      <c r="AL61" s="116"/>
      <c r="AM61" s="116"/>
      <c r="AN61" s="116"/>
      <c r="AO61" s="116"/>
      <c r="AP61" s="107"/>
      <c r="AQ61" s="125" t="str">
        <f t="shared" si="2"/>
        <v>стр.3320</v>
      </c>
      <c r="AR61" s="188">
        <f>IF(G61&gt;=(I61+K61),0,G61-(I61+K61))</f>
        <v>0</v>
      </c>
      <c r="AS61" s="188">
        <f t="shared" si="3"/>
        <v>0</v>
      </c>
      <c r="AT61" s="188">
        <f>IF(M61&gt;=O61,0,M61-O61)</f>
        <v>0</v>
      </c>
      <c r="AU61" s="188">
        <f t="shared" si="4"/>
        <v>0</v>
      </c>
      <c r="AV61" s="188">
        <f>IF(X61&gt;=(Z61+AB61),0,X61-(Z61+AB61))</f>
        <v>0</v>
      </c>
      <c r="AW61" s="188">
        <f t="shared" si="5"/>
        <v>0</v>
      </c>
      <c r="AX61" s="188">
        <f>IF(AD61&gt;=AF61,0,AD61-AF61)</f>
        <v>0</v>
      </c>
      <c r="AY61" s="188">
        <f t="shared" si="6"/>
        <v>0</v>
      </c>
    </row>
    <row r="62" spans="1:51" ht="25.5">
      <c r="A62" s="209" t="s">
        <v>385</v>
      </c>
      <c r="B62" s="172">
        <v>3330</v>
      </c>
      <c r="C62" s="243" t="s">
        <v>152</v>
      </c>
      <c r="D62" s="142" t="s">
        <v>90</v>
      </c>
      <c r="E62" s="142" t="s">
        <v>90</v>
      </c>
      <c r="F62" s="115">
        <f t="shared" si="31"/>
        <v>0</v>
      </c>
      <c r="G62" s="123" t="s">
        <v>90</v>
      </c>
      <c r="H62" s="116"/>
      <c r="I62" s="123" t="s">
        <v>90</v>
      </c>
      <c r="J62" s="116"/>
      <c r="K62" s="123" t="s">
        <v>90</v>
      </c>
      <c r="L62" s="116"/>
      <c r="M62" s="123" t="s">
        <v>90</v>
      </c>
      <c r="N62" s="116"/>
      <c r="O62" s="123" t="s">
        <v>90</v>
      </c>
      <c r="P62" s="116"/>
      <c r="Q62" s="123" t="s">
        <v>90</v>
      </c>
      <c r="R62" s="116"/>
      <c r="S62" s="123" t="s">
        <v>90</v>
      </c>
      <c r="T62" s="116"/>
      <c r="U62" s="123" t="s">
        <v>90</v>
      </c>
      <c r="V62" s="123" t="s">
        <v>90</v>
      </c>
      <c r="W62" s="115">
        <f t="shared" si="30"/>
        <v>0</v>
      </c>
      <c r="X62" s="123" t="s">
        <v>90</v>
      </c>
      <c r="Y62" s="116"/>
      <c r="Z62" s="123" t="s">
        <v>90</v>
      </c>
      <c r="AA62" s="116"/>
      <c r="AB62" s="123" t="s">
        <v>90</v>
      </c>
      <c r="AC62" s="116"/>
      <c r="AD62" s="123" t="s">
        <v>90</v>
      </c>
      <c r="AE62" s="116"/>
      <c r="AF62" s="123" t="s">
        <v>90</v>
      </c>
      <c r="AG62" s="116"/>
      <c r="AH62" s="123" t="s">
        <v>90</v>
      </c>
      <c r="AI62" s="116"/>
      <c r="AJ62" s="123" t="s">
        <v>90</v>
      </c>
      <c r="AK62" s="116"/>
      <c r="AL62" s="123" t="s">
        <v>90</v>
      </c>
      <c r="AM62" s="116"/>
      <c r="AN62" s="123" t="s">
        <v>90</v>
      </c>
      <c r="AO62" s="116"/>
      <c r="AP62" s="107"/>
      <c r="AQ62" s="125" t="str">
        <f t="shared" si="2"/>
        <v>стр.3330</v>
      </c>
      <c r="AR62" s="187" t="s">
        <v>90</v>
      </c>
      <c r="AS62" s="188">
        <f t="shared" si="3"/>
        <v>0</v>
      </c>
      <c r="AT62" s="187" t="s">
        <v>90</v>
      </c>
      <c r="AU62" s="188">
        <f t="shared" si="4"/>
        <v>0</v>
      </c>
      <c r="AV62" s="187" t="s">
        <v>90</v>
      </c>
      <c r="AW62" s="188">
        <f t="shared" si="5"/>
        <v>0</v>
      </c>
      <c r="AX62" s="187" t="s">
        <v>90</v>
      </c>
      <c r="AY62" s="188">
        <f t="shared" si="6"/>
        <v>0</v>
      </c>
    </row>
    <row r="63" spans="1:51" ht="76.5">
      <c r="A63" s="245" t="s">
        <v>386</v>
      </c>
      <c r="B63" s="172">
        <v>3331</v>
      </c>
      <c r="C63" s="243" t="s">
        <v>152</v>
      </c>
      <c r="D63" s="142" t="s">
        <v>90</v>
      </c>
      <c r="E63" s="142" t="s">
        <v>90</v>
      </c>
      <c r="F63" s="115">
        <f t="shared" si="31"/>
        <v>0</v>
      </c>
      <c r="G63" s="123" t="s">
        <v>90</v>
      </c>
      <c r="H63" s="116"/>
      <c r="I63" s="123" t="s">
        <v>90</v>
      </c>
      <c r="J63" s="116"/>
      <c r="K63" s="123" t="s">
        <v>90</v>
      </c>
      <c r="L63" s="116"/>
      <c r="M63" s="123" t="s">
        <v>90</v>
      </c>
      <c r="N63" s="116"/>
      <c r="O63" s="123" t="s">
        <v>90</v>
      </c>
      <c r="P63" s="116"/>
      <c r="Q63" s="123" t="s">
        <v>90</v>
      </c>
      <c r="R63" s="116"/>
      <c r="S63" s="123" t="s">
        <v>90</v>
      </c>
      <c r="T63" s="116"/>
      <c r="U63" s="123" t="s">
        <v>90</v>
      </c>
      <c r="V63" s="123" t="s">
        <v>90</v>
      </c>
      <c r="W63" s="115">
        <f t="shared" si="30"/>
        <v>0</v>
      </c>
      <c r="X63" s="123" t="s">
        <v>90</v>
      </c>
      <c r="Y63" s="116"/>
      <c r="Z63" s="123" t="s">
        <v>90</v>
      </c>
      <c r="AA63" s="116"/>
      <c r="AB63" s="123" t="s">
        <v>90</v>
      </c>
      <c r="AC63" s="116"/>
      <c r="AD63" s="123" t="s">
        <v>90</v>
      </c>
      <c r="AE63" s="116"/>
      <c r="AF63" s="123" t="s">
        <v>90</v>
      </c>
      <c r="AG63" s="116"/>
      <c r="AH63" s="123" t="s">
        <v>90</v>
      </c>
      <c r="AI63" s="116"/>
      <c r="AJ63" s="123" t="s">
        <v>90</v>
      </c>
      <c r="AK63" s="116"/>
      <c r="AL63" s="123" t="s">
        <v>90</v>
      </c>
      <c r="AM63" s="116"/>
      <c r="AN63" s="123" t="s">
        <v>90</v>
      </c>
      <c r="AO63" s="116"/>
      <c r="AP63" s="107"/>
      <c r="AQ63" s="125" t="str">
        <f>"стр."&amp;B63</f>
        <v>стр.3331</v>
      </c>
      <c r="AR63" s="187" t="s">
        <v>90</v>
      </c>
      <c r="AS63" s="188">
        <f>IF(H63&gt;=(J63+L63),0,H63-(J63+L63))</f>
        <v>0</v>
      </c>
      <c r="AT63" s="187" t="s">
        <v>90</v>
      </c>
      <c r="AU63" s="188">
        <f>IF(N63&gt;=P63,0,N63-P63)</f>
        <v>0</v>
      </c>
      <c r="AV63" s="187" t="s">
        <v>90</v>
      </c>
      <c r="AW63" s="188">
        <f>IF(Y63&gt;=(AA63+AC63),0,Y63-(AA63+AC63))</f>
        <v>0</v>
      </c>
      <c r="AX63" s="187" t="s">
        <v>90</v>
      </c>
      <c r="AY63" s="188">
        <f>IF(AE63&gt;=AG63,0,AE63-AG63)</f>
        <v>0</v>
      </c>
    </row>
    <row r="64" spans="1:51" ht="51">
      <c r="A64" s="245" t="s">
        <v>387</v>
      </c>
      <c r="B64" s="172">
        <v>3332</v>
      </c>
      <c r="C64" s="243" t="s">
        <v>152</v>
      </c>
      <c r="D64" s="142" t="s">
        <v>90</v>
      </c>
      <c r="E64" s="142" t="s">
        <v>90</v>
      </c>
      <c r="F64" s="115">
        <f t="shared" si="31"/>
        <v>0</v>
      </c>
      <c r="G64" s="123" t="s">
        <v>90</v>
      </c>
      <c r="H64" s="116"/>
      <c r="I64" s="123" t="s">
        <v>90</v>
      </c>
      <c r="J64" s="116"/>
      <c r="K64" s="123" t="s">
        <v>90</v>
      </c>
      <c r="L64" s="116"/>
      <c r="M64" s="123" t="s">
        <v>90</v>
      </c>
      <c r="N64" s="116"/>
      <c r="O64" s="123" t="s">
        <v>90</v>
      </c>
      <c r="P64" s="116"/>
      <c r="Q64" s="123" t="s">
        <v>90</v>
      </c>
      <c r="R64" s="116"/>
      <c r="S64" s="123" t="s">
        <v>90</v>
      </c>
      <c r="T64" s="116"/>
      <c r="U64" s="123" t="s">
        <v>90</v>
      </c>
      <c r="V64" s="123" t="s">
        <v>90</v>
      </c>
      <c r="W64" s="115">
        <f t="shared" si="30"/>
        <v>0</v>
      </c>
      <c r="X64" s="123" t="s">
        <v>90</v>
      </c>
      <c r="Y64" s="116"/>
      <c r="Z64" s="123" t="s">
        <v>90</v>
      </c>
      <c r="AA64" s="116"/>
      <c r="AB64" s="123" t="s">
        <v>90</v>
      </c>
      <c r="AC64" s="116"/>
      <c r="AD64" s="123" t="s">
        <v>90</v>
      </c>
      <c r="AE64" s="116"/>
      <c r="AF64" s="123" t="s">
        <v>90</v>
      </c>
      <c r="AG64" s="116"/>
      <c r="AH64" s="123" t="s">
        <v>90</v>
      </c>
      <c r="AI64" s="116"/>
      <c r="AJ64" s="123" t="s">
        <v>90</v>
      </c>
      <c r="AK64" s="116"/>
      <c r="AL64" s="123" t="s">
        <v>90</v>
      </c>
      <c r="AM64" s="116"/>
      <c r="AN64" s="123" t="s">
        <v>90</v>
      </c>
      <c r="AO64" s="116"/>
      <c r="AP64" s="107"/>
      <c r="AQ64" s="125" t="str">
        <f>"стр."&amp;B64</f>
        <v>стр.3332</v>
      </c>
      <c r="AR64" s="187" t="s">
        <v>90</v>
      </c>
      <c r="AS64" s="188">
        <f>IF(H64&gt;=(J64+L64),0,H64-(J64+L64))</f>
        <v>0</v>
      </c>
      <c r="AT64" s="187" t="s">
        <v>90</v>
      </c>
      <c r="AU64" s="188">
        <f>IF(N64&gt;=P64,0,N64-P64)</f>
        <v>0</v>
      </c>
      <c r="AV64" s="187" t="s">
        <v>90</v>
      </c>
      <c r="AW64" s="188">
        <f>IF(Y64&gt;=(AA64+AC64),0,Y64-(AA64+AC64))</f>
        <v>0</v>
      </c>
      <c r="AX64" s="187" t="s">
        <v>90</v>
      </c>
      <c r="AY64" s="188">
        <f>IF(AE64&gt;=AG64,0,AE64-AG64)</f>
        <v>0</v>
      </c>
    </row>
    <row r="65" spans="1:51" ht="25.5">
      <c r="A65" s="155" t="s">
        <v>286</v>
      </c>
      <c r="B65" s="140">
        <v>3340</v>
      </c>
      <c r="C65" s="140" t="s">
        <v>93</v>
      </c>
      <c r="D65" s="126">
        <f>SUM(G65,M65,Q65,S65)</f>
        <v>0</v>
      </c>
      <c r="E65" s="115">
        <f>IF(D65&lt;&gt;0,F65/D65*1000,0)</f>
        <v>0</v>
      </c>
      <c r="F65" s="115">
        <f t="shared" si="31"/>
        <v>0</v>
      </c>
      <c r="G65" s="118"/>
      <c r="H65" s="116"/>
      <c r="I65" s="118"/>
      <c r="J65" s="116"/>
      <c r="K65" s="118"/>
      <c r="L65" s="116"/>
      <c r="M65" s="118"/>
      <c r="N65" s="116"/>
      <c r="O65" s="118"/>
      <c r="P65" s="116"/>
      <c r="Q65" s="118"/>
      <c r="R65" s="116"/>
      <c r="S65" s="118"/>
      <c r="T65" s="116"/>
      <c r="U65" s="126">
        <f>SUM(X65,AD65,AH65,AJ65)</f>
        <v>0</v>
      </c>
      <c r="V65" s="115">
        <f>IF(U65&lt;&gt;0,W65/U65*1000,0)</f>
        <v>0</v>
      </c>
      <c r="W65" s="115">
        <f t="shared" si="30"/>
        <v>0</v>
      </c>
      <c r="X65" s="118"/>
      <c r="Y65" s="116"/>
      <c r="Z65" s="118"/>
      <c r="AA65" s="116"/>
      <c r="AB65" s="118"/>
      <c r="AC65" s="116"/>
      <c r="AD65" s="118"/>
      <c r="AE65" s="116"/>
      <c r="AF65" s="118"/>
      <c r="AG65" s="116"/>
      <c r="AH65" s="118"/>
      <c r="AI65" s="116"/>
      <c r="AJ65" s="118"/>
      <c r="AK65" s="116"/>
      <c r="AL65" s="118"/>
      <c r="AM65" s="116"/>
      <c r="AN65" s="118"/>
      <c r="AO65" s="116"/>
      <c r="AP65" s="107"/>
      <c r="AQ65" s="125" t="str">
        <f t="shared" si="2"/>
        <v>стр.3340</v>
      </c>
      <c r="AR65" s="188">
        <f>IF(G65&gt;=(I65+K65),0,G65-(I65+K65))</f>
        <v>0</v>
      </c>
      <c r="AS65" s="188">
        <f t="shared" si="3"/>
        <v>0</v>
      </c>
      <c r="AT65" s="188">
        <f>IF(M65&gt;=O65,0,M65-O65)</f>
        <v>0</v>
      </c>
      <c r="AU65" s="188">
        <f t="shared" si="4"/>
        <v>0</v>
      </c>
      <c r="AV65" s="188">
        <f>IF(X65&gt;=(Z65+AB65),0,X65-(Z65+AB65))</f>
        <v>0</v>
      </c>
      <c r="AW65" s="188">
        <f t="shared" si="5"/>
        <v>0</v>
      </c>
      <c r="AX65" s="188">
        <f>IF(AD65&gt;=AF65,0,AD65-AF65)</f>
        <v>0</v>
      </c>
      <c r="AY65" s="188">
        <f t="shared" si="6"/>
        <v>0</v>
      </c>
    </row>
    <row r="66" spans="1:51" ht="12.75">
      <c r="A66" s="124" t="s">
        <v>238</v>
      </c>
      <c r="B66" s="140">
        <v>3350</v>
      </c>
      <c r="C66" s="141" t="s">
        <v>58</v>
      </c>
      <c r="D66" s="67">
        <f>SUM(G66,M66,Q66,S66)</f>
        <v>0</v>
      </c>
      <c r="E66" s="67">
        <f>IF(D66&lt;&gt;0,F66/D66*1000,0)</f>
        <v>0</v>
      </c>
      <c r="F66" s="67">
        <f t="shared" si="31"/>
        <v>0</v>
      </c>
      <c r="G66" s="68"/>
      <c r="H66" s="68"/>
      <c r="I66" s="116"/>
      <c r="J66" s="116"/>
      <c r="K66" s="116"/>
      <c r="L66" s="116"/>
      <c r="M66" s="68"/>
      <c r="N66" s="68"/>
      <c r="O66" s="68"/>
      <c r="P66" s="68"/>
      <c r="Q66" s="68"/>
      <c r="R66" s="68"/>
      <c r="S66" s="68"/>
      <c r="T66" s="68"/>
      <c r="U66" s="67">
        <f>SUM(X66,AD66,AH66,AJ66)</f>
        <v>0</v>
      </c>
      <c r="V66" s="67">
        <f>IF(U66&lt;&gt;0,W66/U66*1000,0)</f>
        <v>0</v>
      </c>
      <c r="W66" s="67">
        <f t="shared" si="30"/>
        <v>0</v>
      </c>
      <c r="X66" s="68"/>
      <c r="Y66" s="68"/>
      <c r="Z66" s="68"/>
      <c r="AA66" s="68"/>
      <c r="AB66" s="116"/>
      <c r="AC66" s="116"/>
      <c r="AD66" s="68"/>
      <c r="AE66" s="68"/>
      <c r="AF66" s="68"/>
      <c r="AG66" s="68"/>
      <c r="AH66" s="68"/>
      <c r="AI66" s="68"/>
      <c r="AJ66" s="68"/>
      <c r="AK66" s="68"/>
      <c r="AL66" s="68"/>
      <c r="AM66" s="68"/>
      <c r="AN66" s="68"/>
      <c r="AO66" s="68"/>
      <c r="AP66" s="21"/>
      <c r="AQ66" s="125" t="str">
        <f t="shared" si="2"/>
        <v>стр.3350</v>
      </c>
      <c r="AR66" s="188">
        <f>IF(G66&gt;=(I66+K66),0,G66-(I66+K66))</f>
        <v>0</v>
      </c>
      <c r="AS66" s="188">
        <f t="shared" si="3"/>
        <v>0</v>
      </c>
      <c r="AT66" s="188">
        <f>IF(M66&gt;=O66,0,M66-O66)</f>
        <v>0</v>
      </c>
      <c r="AU66" s="188">
        <f t="shared" si="4"/>
        <v>0</v>
      </c>
      <c r="AV66" s="188">
        <f>IF(X66&gt;=(Z66+AB66),0,X66-(Z66+AB66))</f>
        <v>0</v>
      </c>
      <c r="AW66" s="188">
        <f t="shared" si="5"/>
        <v>0</v>
      </c>
      <c r="AX66" s="188">
        <f>IF(AD66&gt;=AF66,0,AD66-AF66)</f>
        <v>0</v>
      </c>
      <c r="AY66" s="188">
        <f t="shared" si="6"/>
        <v>0</v>
      </c>
    </row>
    <row r="67" spans="1:51" ht="51">
      <c r="A67" s="79" t="s">
        <v>262</v>
      </c>
      <c r="B67" s="139">
        <v>4000</v>
      </c>
      <c r="C67" s="139" t="s">
        <v>59</v>
      </c>
      <c r="D67" s="77" t="s">
        <v>90</v>
      </c>
      <c r="E67" s="77" t="s">
        <v>90</v>
      </c>
      <c r="F67" s="71">
        <f t="shared" si="31"/>
        <v>0</v>
      </c>
      <c r="G67" s="121" t="s">
        <v>90</v>
      </c>
      <c r="H67" s="119">
        <f>SUM(H68:H84,H86,H88:H89,H90,H91:H95,H97,H99,H101)</f>
        <v>0</v>
      </c>
      <c r="I67" s="121" t="s">
        <v>90</v>
      </c>
      <c r="J67" s="119">
        <f>SUM(J68:J84,J86,J88:J89,J90,J91:J95,J97,J99,J101)</f>
        <v>0</v>
      </c>
      <c r="K67" s="121" t="s">
        <v>90</v>
      </c>
      <c r="L67" s="119">
        <f>SUM(L68:L84,L86,L88:L89,L90,L91:L95,L97,L99,L101)</f>
        <v>0</v>
      </c>
      <c r="M67" s="121" t="s">
        <v>90</v>
      </c>
      <c r="N67" s="119">
        <f>SUM(N68:N84,N86,N88:N89,N90,N91:N95,N97,N99,N101)</f>
        <v>0</v>
      </c>
      <c r="O67" s="121" t="s">
        <v>90</v>
      </c>
      <c r="P67" s="119">
        <f>SUM(P68:P84,P86,P88:P89,P90,P91:P95,P97,P99,P101)</f>
        <v>0</v>
      </c>
      <c r="Q67" s="121" t="s">
        <v>90</v>
      </c>
      <c r="R67" s="119">
        <f>SUM(R68:R84,R86,R88:R89,R90,R91:R95,R97,R99,R101)</f>
        <v>0</v>
      </c>
      <c r="S67" s="121" t="s">
        <v>90</v>
      </c>
      <c r="T67" s="119">
        <f>SUM(T68:T84,T86,T88:T89,T90,T91:T95,T97,T99,T101)</f>
        <v>0</v>
      </c>
      <c r="U67" s="121" t="s">
        <v>90</v>
      </c>
      <c r="V67" s="121" t="s">
        <v>90</v>
      </c>
      <c r="W67" s="120">
        <f t="shared" si="30"/>
        <v>0</v>
      </c>
      <c r="X67" s="121" t="s">
        <v>90</v>
      </c>
      <c r="Y67" s="119">
        <f>SUM(Y68:Y84,Y86,Y88:Y89,Y90,Y91:Y95,Y97,Y99,Y101)</f>
        <v>0</v>
      </c>
      <c r="Z67" s="121" t="s">
        <v>90</v>
      </c>
      <c r="AA67" s="119">
        <f>SUM(AA68:AA84,AA86,AA88:AA89,AA90,AA91:AA95,AA97,AA99,AA101)</f>
        <v>0</v>
      </c>
      <c r="AB67" s="121" t="s">
        <v>90</v>
      </c>
      <c r="AC67" s="119">
        <f>SUM(AC68:AC84,AC86,AC88:AC89,AC90,AC91:AC95,AC97,AC99,AC101)</f>
        <v>0</v>
      </c>
      <c r="AD67" s="121" t="s">
        <v>90</v>
      </c>
      <c r="AE67" s="119">
        <f>SUM(AE68:AE84,AE86,AE88:AE89,AE90,AE91:AE95,AE97,AE99,AE101)</f>
        <v>0</v>
      </c>
      <c r="AF67" s="121" t="s">
        <v>90</v>
      </c>
      <c r="AG67" s="119">
        <f>SUM(AG68:AG84,AG86,AG88:AG89,AG90,AG91:AG95,AG97,AG99,AG101)</f>
        <v>0</v>
      </c>
      <c r="AH67" s="121" t="s">
        <v>90</v>
      </c>
      <c r="AI67" s="119">
        <f>SUM(AI68:AI84,AI86,AI88:AI89,AI90,AI91:AI95,AI97,AI99,AI101)</f>
        <v>0</v>
      </c>
      <c r="AJ67" s="121" t="s">
        <v>90</v>
      </c>
      <c r="AK67" s="119">
        <f>SUM(AK68:AK84,AK86,AK88:AK89,AK90,AK91:AK95,AK97,AK99,AK101)</f>
        <v>0</v>
      </c>
      <c r="AL67" s="121" t="s">
        <v>90</v>
      </c>
      <c r="AM67" s="119">
        <f>SUM(AM68:AM84,AM86,AM88:AM89,AM90,AM91:AM95,AM97,AM99,AM101)</f>
        <v>0</v>
      </c>
      <c r="AN67" s="121" t="s">
        <v>90</v>
      </c>
      <c r="AO67" s="119">
        <f>SUM(AO68:AO84,AO86,AO88:AO89,AO90,AO91:AO95,AO97,AO99,AO101)</f>
        <v>0</v>
      </c>
      <c r="AP67" s="21"/>
      <c r="AQ67" s="125" t="str">
        <f t="shared" si="2"/>
        <v>стр.4000</v>
      </c>
      <c r="AR67" s="187" t="s">
        <v>90</v>
      </c>
      <c r="AS67" s="188">
        <f t="shared" si="3"/>
        <v>0</v>
      </c>
      <c r="AT67" s="187" t="s">
        <v>90</v>
      </c>
      <c r="AU67" s="188">
        <f t="shared" si="4"/>
        <v>0</v>
      </c>
      <c r="AV67" s="187" t="s">
        <v>90</v>
      </c>
      <c r="AW67" s="188">
        <f t="shared" si="5"/>
        <v>0</v>
      </c>
      <c r="AX67" s="187" t="s">
        <v>90</v>
      </c>
      <c r="AY67" s="188">
        <f t="shared" si="6"/>
        <v>0</v>
      </c>
    </row>
    <row r="68" spans="1:51" ht="38.25">
      <c r="A68" s="136" t="s">
        <v>239</v>
      </c>
      <c r="B68" s="141">
        <v>4010</v>
      </c>
      <c r="C68" s="140" t="s">
        <v>58</v>
      </c>
      <c r="D68" s="67">
        <f aca="true" t="shared" si="32" ref="D68:D73">SUM(G68,M68,Q68,S68)</f>
        <v>0</v>
      </c>
      <c r="E68" s="67">
        <f aca="true" t="shared" si="33" ref="E68:E73">IF(D68&lt;&gt;0,F68/D68*1000,0)</f>
        <v>0</v>
      </c>
      <c r="F68" s="67">
        <f t="shared" si="31"/>
        <v>0</v>
      </c>
      <c r="G68" s="68"/>
      <c r="H68" s="68"/>
      <c r="I68" s="116"/>
      <c r="J68" s="116"/>
      <c r="K68" s="116"/>
      <c r="L68" s="116"/>
      <c r="M68" s="68"/>
      <c r="N68" s="68"/>
      <c r="O68" s="68"/>
      <c r="P68" s="68"/>
      <c r="Q68" s="68"/>
      <c r="R68" s="68"/>
      <c r="S68" s="68"/>
      <c r="T68" s="68"/>
      <c r="U68" s="67">
        <f aca="true" t="shared" si="34" ref="U68:U101">SUM(X68,AD68,AH68,AJ68)</f>
        <v>0</v>
      </c>
      <c r="V68" s="67">
        <f aca="true" t="shared" si="35" ref="V68:V73">IF(U68&lt;&gt;0,W68/U68*1000,0)</f>
        <v>0</v>
      </c>
      <c r="W68" s="67">
        <f t="shared" si="30"/>
        <v>0</v>
      </c>
      <c r="X68" s="68"/>
      <c r="Y68" s="68"/>
      <c r="Z68" s="68"/>
      <c r="AA68" s="68"/>
      <c r="AB68" s="116"/>
      <c r="AC68" s="116"/>
      <c r="AD68" s="68"/>
      <c r="AE68" s="68"/>
      <c r="AF68" s="68"/>
      <c r="AG68" s="68"/>
      <c r="AH68" s="68"/>
      <c r="AI68" s="68"/>
      <c r="AJ68" s="68"/>
      <c r="AK68" s="68"/>
      <c r="AL68" s="68"/>
      <c r="AM68" s="68"/>
      <c r="AN68" s="68"/>
      <c r="AO68" s="68"/>
      <c r="AP68" s="21"/>
      <c r="AQ68" s="125" t="str">
        <f t="shared" si="2"/>
        <v>стр.4010</v>
      </c>
      <c r="AR68" s="188">
        <f aca="true" t="shared" si="36" ref="AR68:AR101">IF(G68&gt;=(I68+K68),0,G68-(I68+K68))</f>
        <v>0</v>
      </c>
      <c r="AS68" s="188">
        <f t="shared" si="3"/>
        <v>0</v>
      </c>
      <c r="AT68" s="188">
        <f aca="true" t="shared" si="37" ref="AT68:AT101">IF(M68&gt;=O68,0,M68-O68)</f>
        <v>0</v>
      </c>
      <c r="AU68" s="188">
        <f t="shared" si="4"/>
        <v>0</v>
      </c>
      <c r="AV68" s="188">
        <f aca="true" t="shared" si="38" ref="AV68:AV101">IF(X68&gt;=(Z68+AB68),0,X68-(Z68+AB68))</f>
        <v>0</v>
      </c>
      <c r="AW68" s="188">
        <f t="shared" si="5"/>
        <v>0</v>
      </c>
      <c r="AX68" s="188">
        <f aca="true" t="shared" si="39" ref="AX68:AX101">IF(AD68&gt;=AF68,0,AD68-AF68)</f>
        <v>0</v>
      </c>
      <c r="AY68" s="188">
        <f t="shared" si="6"/>
        <v>0</v>
      </c>
    </row>
    <row r="69" spans="1:51" ht="12.75">
      <c r="A69" s="124" t="s">
        <v>240</v>
      </c>
      <c r="B69" s="140">
        <v>4020</v>
      </c>
      <c r="C69" s="140" t="s">
        <v>58</v>
      </c>
      <c r="D69" s="67">
        <f t="shared" si="32"/>
        <v>0</v>
      </c>
      <c r="E69" s="67">
        <f t="shared" si="33"/>
        <v>0</v>
      </c>
      <c r="F69" s="67">
        <f t="shared" si="31"/>
        <v>0</v>
      </c>
      <c r="G69" s="68"/>
      <c r="H69" s="68"/>
      <c r="I69" s="116"/>
      <c r="J69" s="116"/>
      <c r="K69" s="116"/>
      <c r="L69" s="116"/>
      <c r="M69" s="68"/>
      <c r="N69" s="68"/>
      <c r="O69" s="68"/>
      <c r="P69" s="68"/>
      <c r="Q69" s="68"/>
      <c r="R69" s="68"/>
      <c r="S69" s="68"/>
      <c r="T69" s="68"/>
      <c r="U69" s="67">
        <f t="shared" si="34"/>
        <v>0</v>
      </c>
      <c r="V69" s="67">
        <f t="shared" si="35"/>
        <v>0</v>
      </c>
      <c r="W69" s="67">
        <f t="shared" si="30"/>
        <v>0</v>
      </c>
      <c r="X69" s="68"/>
      <c r="Y69" s="68"/>
      <c r="Z69" s="68"/>
      <c r="AA69" s="68"/>
      <c r="AB69" s="116"/>
      <c r="AC69" s="116"/>
      <c r="AD69" s="68"/>
      <c r="AE69" s="68"/>
      <c r="AF69" s="68"/>
      <c r="AG69" s="68"/>
      <c r="AH69" s="68"/>
      <c r="AI69" s="68"/>
      <c r="AJ69" s="68"/>
      <c r="AK69" s="68"/>
      <c r="AL69" s="68"/>
      <c r="AM69" s="68"/>
      <c r="AN69" s="68"/>
      <c r="AO69" s="68"/>
      <c r="AP69" s="21"/>
      <c r="AQ69" s="125" t="str">
        <f t="shared" si="2"/>
        <v>стр.4020</v>
      </c>
      <c r="AR69" s="188">
        <f t="shared" si="36"/>
        <v>0</v>
      </c>
      <c r="AS69" s="188">
        <f t="shared" si="3"/>
        <v>0</v>
      </c>
      <c r="AT69" s="188">
        <f t="shared" si="37"/>
        <v>0</v>
      </c>
      <c r="AU69" s="188">
        <f t="shared" si="4"/>
        <v>0</v>
      </c>
      <c r="AV69" s="188">
        <f t="shared" si="38"/>
        <v>0</v>
      </c>
      <c r="AW69" s="188">
        <f t="shared" si="5"/>
        <v>0</v>
      </c>
      <c r="AX69" s="188">
        <f t="shared" si="39"/>
        <v>0</v>
      </c>
      <c r="AY69" s="188">
        <f t="shared" si="6"/>
        <v>0</v>
      </c>
    </row>
    <row r="70" spans="1:51" ht="51">
      <c r="A70" s="207" t="s">
        <v>388</v>
      </c>
      <c r="B70" s="243">
        <v>4021</v>
      </c>
      <c r="C70" s="172" t="s">
        <v>58</v>
      </c>
      <c r="D70" s="67">
        <f t="shared" si="32"/>
        <v>0</v>
      </c>
      <c r="E70" s="67">
        <f t="shared" si="33"/>
        <v>0</v>
      </c>
      <c r="F70" s="67">
        <f t="shared" si="31"/>
        <v>0</v>
      </c>
      <c r="G70" s="68"/>
      <c r="H70" s="68"/>
      <c r="I70" s="116"/>
      <c r="J70" s="116"/>
      <c r="K70" s="116"/>
      <c r="L70" s="116"/>
      <c r="M70" s="68"/>
      <c r="N70" s="68"/>
      <c r="O70" s="68"/>
      <c r="P70" s="68"/>
      <c r="Q70" s="68"/>
      <c r="R70" s="68"/>
      <c r="S70" s="68"/>
      <c r="T70" s="68"/>
      <c r="U70" s="67">
        <f t="shared" si="34"/>
        <v>0</v>
      </c>
      <c r="V70" s="67">
        <f t="shared" si="35"/>
        <v>0</v>
      </c>
      <c r="W70" s="67">
        <f t="shared" si="30"/>
        <v>0</v>
      </c>
      <c r="X70" s="68"/>
      <c r="Y70" s="68"/>
      <c r="Z70" s="68"/>
      <c r="AA70" s="68"/>
      <c r="AB70" s="116"/>
      <c r="AC70" s="116"/>
      <c r="AD70" s="68"/>
      <c r="AE70" s="68"/>
      <c r="AF70" s="68"/>
      <c r="AG70" s="68"/>
      <c r="AH70" s="68"/>
      <c r="AI70" s="68"/>
      <c r="AJ70" s="68"/>
      <c r="AK70" s="68"/>
      <c r="AL70" s="68"/>
      <c r="AM70" s="68"/>
      <c r="AN70" s="68"/>
      <c r="AO70" s="68"/>
      <c r="AP70" s="21"/>
      <c r="AQ70" s="125" t="str">
        <f t="shared" si="2"/>
        <v>стр.4021</v>
      </c>
      <c r="AR70" s="188">
        <f t="shared" si="36"/>
        <v>0</v>
      </c>
      <c r="AS70" s="188">
        <f t="shared" si="3"/>
        <v>0</v>
      </c>
      <c r="AT70" s="188">
        <f t="shared" si="37"/>
        <v>0</v>
      </c>
      <c r="AU70" s="188">
        <f t="shared" si="4"/>
        <v>0</v>
      </c>
      <c r="AV70" s="188">
        <f t="shared" si="38"/>
        <v>0</v>
      </c>
      <c r="AW70" s="188">
        <f t="shared" si="5"/>
        <v>0</v>
      </c>
      <c r="AX70" s="188">
        <f t="shared" si="39"/>
        <v>0</v>
      </c>
      <c r="AY70" s="188">
        <f t="shared" si="6"/>
        <v>0</v>
      </c>
    </row>
    <row r="71" spans="1:51" ht="51">
      <c r="A71" s="207" t="s">
        <v>389</v>
      </c>
      <c r="B71" s="172">
        <v>4022</v>
      </c>
      <c r="C71" s="172" t="s">
        <v>58</v>
      </c>
      <c r="D71" s="67">
        <f t="shared" si="32"/>
        <v>0</v>
      </c>
      <c r="E71" s="67">
        <f t="shared" si="33"/>
        <v>0</v>
      </c>
      <c r="F71" s="67">
        <f t="shared" si="31"/>
        <v>0</v>
      </c>
      <c r="G71" s="68"/>
      <c r="H71" s="68"/>
      <c r="I71" s="116"/>
      <c r="J71" s="116"/>
      <c r="K71" s="116"/>
      <c r="L71" s="116"/>
      <c r="M71" s="68"/>
      <c r="N71" s="68"/>
      <c r="O71" s="68"/>
      <c r="P71" s="68"/>
      <c r="Q71" s="68"/>
      <c r="R71" s="68"/>
      <c r="S71" s="68"/>
      <c r="T71" s="68"/>
      <c r="U71" s="67">
        <f t="shared" si="34"/>
        <v>0</v>
      </c>
      <c r="V71" s="67">
        <f t="shared" si="35"/>
        <v>0</v>
      </c>
      <c r="W71" s="67">
        <f t="shared" si="30"/>
        <v>0</v>
      </c>
      <c r="X71" s="68"/>
      <c r="Y71" s="68"/>
      <c r="Z71" s="68"/>
      <c r="AA71" s="68"/>
      <c r="AB71" s="116"/>
      <c r="AC71" s="116"/>
      <c r="AD71" s="68"/>
      <c r="AE71" s="68"/>
      <c r="AF71" s="68"/>
      <c r="AG71" s="68"/>
      <c r="AH71" s="68"/>
      <c r="AI71" s="68"/>
      <c r="AJ71" s="68"/>
      <c r="AK71" s="68"/>
      <c r="AL71" s="68"/>
      <c r="AM71" s="68"/>
      <c r="AN71" s="68"/>
      <c r="AO71" s="68"/>
      <c r="AP71" s="21"/>
      <c r="AQ71" s="125" t="str">
        <f t="shared" si="2"/>
        <v>стр.4022</v>
      </c>
      <c r="AR71" s="188">
        <f t="shared" si="36"/>
        <v>0</v>
      </c>
      <c r="AS71" s="188">
        <f t="shared" si="3"/>
        <v>0</v>
      </c>
      <c r="AT71" s="188">
        <f t="shared" si="37"/>
        <v>0</v>
      </c>
      <c r="AU71" s="188">
        <f t="shared" si="4"/>
        <v>0</v>
      </c>
      <c r="AV71" s="188">
        <f t="shared" si="38"/>
        <v>0</v>
      </c>
      <c r="AW71" s="188">
        <f t="shared" si="5"/>
        <v>0</v>
      </c>
      <c r="AX71" s="188">
        <f t="shared" si="39"/>
        <v>0</v>
      </c>
      <c r="AY71" s="188">
        <f t="shared" si="6"/>
        <v>0</v>
      </c>
    </row>
    <row r="72" spans="1:51" ht="51">
      <c r="A72" s="207" t="s">
        <v>390</v>
      </c>
      <c r="B72" s="243">
        <v>4023</v>
      </c>
      <c r="C72" s="172" t="s">
        <v>58</v>
      </c>
      <c r="D72" s="67">
        <f t="shared" si="32"/>
        <v>0</v>
      </c>
      <c r="E72" s="67">
        <f t="shared" si="33"/>
        <v>0</v>
      </c>
      <c r="F72" s="67">
        <f t="shared" si="31"/>
        <v>0</v>
      </c>
      <c r="G72" s="68"/>
      <c r="H72" s="68"/>
      <c r="I72" s="116"/>
      <c r="J72" s="116"/>
      <c r="K72" s="116"/>
      <c r="L72" s="116"/>
      <c r="M72" s="68"/>
      <c r="N72" s="68"/>
      <c r="O72" s="68"/>
      <c r="P72" s="68"/>
      <c r="Q72" s="68"/>
      <c r="R72" s="68"/>
      <c r="S72" s="68"/>
      <c r="T72" s="68"/>
      <c r="U72" s="67">
        <f t="shared" si="34"/>
        <v>0</v>
      </c>
      <c r="V72" s="67">
        <f t="shared" si="35"/>
        <v>0</v>
      </c>
      <c r="W72" s="67">
        <f t="shared" si="30"/>
        <v>0</v>
      </c>
      <c r="X72" s="68"/>
      <c r="Y72" s="68"/>
      <c r="Z72" s="68"/>
      <c r="AA72" s="68"/>
      <c r="AB72" s="116"/>
      <c r="AC72" s="116"/>
      <c r="AD72" s="68"/>
      <c r="AE72" s="68"/>
      <c r="AF72" s="68"/>
      <c r="AG72" s="68"/>
      <c r="AH72" s="68"/>
      <c r="AI72" s="68"/>
      <c r="AJ72" s="68"/>
      <c r="AK72" s="68"/>
      <c r="AL72" s="68"/>
      <c r="AM72" s="68"/>
      <c r="AN72" s="68"/>
      <c r="AO72" s="68"/>
      <c r="AP72" s="21"/>
      <c r="AQ72" s="125" t="str">
        <f t="shared" si="2"/>
        <v>стр.4023</v>
      </c>
      <c r="AR72" s="188">
        <f t="shared" si="36"/>
        <v>0</v>
      </c>
      <c r="AS72" s="188">
        <f t="shared" si="3"/>
        <v>0</v>
      </c>
      <c r="AT72" s="188">
        <f t="shared" si="37"/>
        <v>0</v>
      </c>
      <c r="AU72" s="188">
        <f t="shared" si="4"/>
        <v>0</v>
      </c>
      <c r="AV72" s="188">
        <f t="shared" si="38"/>
        <v>0</v>
      </c>
      <c r="AW72" s="188">
        <f t="shared" si="5"/>
        <v>0</v>
      </c>
      <c r="AX72" s="188">
        <f t="shared" si="39"/>
        <v>0</v>
      </c>
      <c r="AY72" s="188">
        <f t="shared" si="6"/>
        <v>0</v>
      </c>
    </row>
    <row r="73" spans="1:51" ht="51">
      <c r="A73" s="207" t="s">
        <v>391</v>
      </c>
      <c r="B73" s="172">
        <v>4024</v>
      </c>
      <c r="C73" s="172" t="s">
        <v>58</v>
      </c>
      <c r="D73" s="67">
        <f t="shared" si="32"/>
        <v>0</v>
      </c>
      <c r="E73" s="67">
        <f t="shared" si="33"/>
        <v>0</v>
      </c>
      <c r="F73" s="67">
        <f t="shared" si="31"/>
        <v>0</v>
      </c>
      <c r="G73" s="68"/>
      <c r="H73" s="68"/>
      <c r="I73" s="116"/>
      <c r="J73" s="116"/>
      <c r="K73" s="116"/>
      <c r="L73" s="116"/>
      <c r="M73" s="68"/>
      <c r="N73" s="68"/>
      <c r="O73" s="68"/>
      <c r="P73" s="68"/>
      <c r="Q73" s="68"/>
      <c r="R73" s="68"/>
      <c r="S73" s="68"/>
      <c r="T73" s="68"/>
      <c r="U73" s="67">
        <f t="shared" si="34"/>
        <v>0</v>
      </c>
      <c r="V73" s="67">
        <f t="shared" si="35"/>
        <v>0</v>
      </c>
      <c r="W73" s="67">
        <f t="shared" si="30"/>
        <v>0</v>
      </c>
      <c r="X73" s="68"/>
      <c r="Y73" s="68"/>
      <c r="Z73" s="68"/>
      <c r="AA73" s="68"/>
      <c r="AB73" s="116"/>
      <c r="AC73" s="116"/>
      <c r="AD73" s="68"/>
      <c r="AE73" s="68"/>
      <c r="AF73" s="68"/>
      <c r="AG73" s="68"/>
      <c r="AH73" s="68"/>
      <c r="AI73" s="68"/>
      <c r="AJ73" s="68"/>
      <c r="AK73" s="68"/>
      <c r="AL73" s="68"/>
      <c r="AM73" s="68"/>
      <c r="AN73" s="68"/>
      <c r="AO73" s="68"/>
      <c r="AP73" s="21"/>
      <c r="AQ73" s="125" t="str">
        <f t="shared" si="2"/>
        <v>стр.4024</v>
      </c>
      <c r="AR73" s="188">
        <f t="shared" si="36"/>
        <v>0</v>
      </c>
      <c r="AS73" s="188">
        <f t="shared" si="3"/>
        <v>0</v>
      </c>
      <c r="AT73" s="188">
        <f t="shared" si="37"/>
        <v>0</v>
      </c>
      <c r="AU73" s="188">
        <f t="shared" si="4"/>
        <v>0</v>
      </c>
      <c r="AV73" s="188">
        <f t="shared" si="38"/>
        <v>0</v>
      </c>
      <c r="AW73" s="188">
        <f t="shared" si="5"/>
        <v>0</v>
      </c>
      <c r="AX73" s="188">
        <f t="shared" si="39"/>
        <v>0</v>
      </c>
      <c r="AY73" s="188">
        <f t="shared" si="6"/>
        <v>0</v>
      </c>
    </row>
    <row r="74" spans="1:51" ht="51">
      <c r="A74" s="245" t="s">
        <v>392</v>
      </c>
      <c r="B74" s="243">
        <v>4025</v>
      </c>
      <c r="C74" s="244" t="s">
        <v>58</v>
      </c>
      <c r="D74" s="115">
        <f aca="true" t="shared" si="40" ref="D74:D84">SUM(G74,M74,Q74,S74)</f>
        <v>0</v>
      </c>
      <c r="E74" s="115">
        <f aca="true" t="shared" si="41" ref="E74:E84">IF(D74&lt;&gt;0,F74/D74*1000,0)</f>
        <v>0</v>
      </c>
      <c r="F74" s="115">
        <f aca="true" t="shared" si="42" ref="F74:F84">SUM(H74,N74,R74,T74)</f>
        <v>0</v>
      </c>
      <c r="G74" s="116"/>
      <c r="H74" s="116"/>
      <c r="I74" s="116"/>
      <c r="J74" s="116"/>
      <c r="K74" s="116"/>
      <c r="L74" s="116"/>
      <c r="M74" s="116"/>
      <c r="N74" s="116"/>
      <c r="O74" s="116"/>
      <c r="P74" s="116"/>
      <c r="Q74" s="116"/>
      <c r="R74" s="116"/>
      <c r="S74" s="116"/>
      <c r="T74" s="116"/>
      <c r="U74" s="115">
        <f aca="true" t="shared" si="43" ref="U74:U84">SUM(X74,AD74,AH74,AJ74)</f>
        <v>0</v>
      </c>
      <c r="V74" s="115">
        <f aca="true" t="shared" si="44" ref="V74:V84">IF(U74&lt;&gt;0,W74/U74*1000,0)</f>
        <v>0</v>
      </c>
      <c r="W74" s="115">
        <f aca="true" t="shared" si="45" ref="W74:W84">SUM(Y74,AE74,AI74,AK74)</f>
        <v>0</v>
      </c>
      <c r="X74" s="116"/>
      <c r="Y74" s="116"/>
      <c r="Z74" s="116"/>
      <c r="AA74" s="116"/>
      <c r="AB74" s="116"/>
      <c r="AC74" s="116"/>
      <c r="AD74" s="116"/>
      <c r="AE74" s="116"/>
      <c r="AF74" s="116"/>
      <c r="AG74" s="116"/>
      <c r="AH74" s="116"/>
      <c r="AI74" s="116"/>
      <c r="AJ74" s="116"/>
      <c r="AK74" s="116"/>
      <c r="AL74" s="116"/>
      <c r="AM74" s="116"/>
      <c r="AN74" s="116"/>
      <c r="AO74" s="116"/>
      <c r="AP74" s="107"/>
      <c r="AQ74" s="125" t="str">
        <f aca="true" t="shared" si="46" ref="AQ74:AQ84">"стр."&amp;B74</f>
        <v>стр.4025</v>
      </c>
      <c r="AR74" s="188">
        <f aca="true" t="shared" si="47" ref="AR74:AR84">IF(G74&gt;=(I74+K74),0,G74-(I74+K74))</f>
        <v>0</v>
      </c>
      <c r="AS74" s="188">
        <f aca="true" t="shared" si="48" ref="AS74:AS84">IF(H74&gt;=(J74+L74),0,H74-(J74+L74))</f>
        <v>0</v>
      </c>
      <c r="AT74" s="188">
        <f aca="true" t="shared" si="49" ref="AT74:AT84">IF(M74&gt;=O74,0,M74-O74)</f>
        <v>0</v>
      </c>
      <c r="AU74" s="188">
        <f aca="true" t="shared" si="50" ref="AU74:AU84">IF(N74&gt;=P74,0,N74-P74)</f>
        <v>0</v>
      </c>
      <c r="AV74" s="188">
        <f aca="true" t="shared" si="51" ref="AV74:AV84">IF(X74&gt;=(Z74+AB74),0,X74-(Z74+AB74))</f>
        <v>0</v>
      </c>
      <c r="AW74" s="188">
        <f aca="true" t="shared" si="52" ref="AW74:AW84">IF(Y74&gt;=(AA74+AC74),0,Y74-(AA74+AC74))</f>
        <v>0</v>
      </c>
      <c r="AX74" s="188">
        <f aca="true" t="shared" si="53" ref="AX74:AX84">IF(AD74&gt;=AF74,0,AD74-AF74)</f>
        <v>0</v>
      </c>
      <c r="AY74" s="188">
        <f aca="true" t="shared" si="54" ref="AY74:AY84">IF(AE74&gt;=AG74,0,AE74-AG74)</f>
        <v>0</v>
      </c>
    </row>
    <row r="75" spans="1:51" ht="38.25">
      <c r="A75" s="245" t="s">
        <v>393</v>
      </c>
      <c r="B75" s="172">
        <v>4026</v>
      </c>
      <c r="C75" s="244" t="s">
        <v>58</v>
      </c>
      <c r="D75" s="115">
        <f t="shared" si="40"/>
        <v>0</v>
      </c>
      <c r="E75" s="115">
        <f t="shared" si="41"/>
        <v>0</v>
      </c>
      <c r="F75" s="115">
        <f t="shared" si="42"/>
        <v>0</v>
      </c>
      <c r="G75" s="116"/>
      <c r="H75" s="116"/>
      <c r="I75" s="116"/>
      <c r="J75" s="116"/>
      <c r="K75" s="116"/>
      <c r="L75" s="116"/>
      <c r="M75" s="116"/>
      <c r="N75" s="116"/>
      <c r="O75" s="116"/>
      <c r="P75" s="116"/>
      <c r="Q75" s="116"/>
      <c r="R75" s="116"/>
      <c r="S75" s="116"/>
      <c r="T75" s="116"/>
      <c r="U75" s="115">
        <f t="shared" si="43"/>
        <v>0</v>
      </c>
      <c r="V75" s="115">
        <f t="shared" si="44"/>
        <v>0</v>
      </c>
      <c r="W75" s="115">
        <f t="shared" si="45"/>
        <v>0</v>
      </c>
      <c r="X75" s="116"/>
      <c r="Y75" s="116"/>
      <c r="Z75" s="116"/>
      <c r="AA75" s="116"/>
      <c r="AB75" s="116"/>
      <c r="AC75" s="116"/>
      <c r="AD75" s="116"/>
      <c r="AE75" s="116"/>
      <c r="AF75" s="116"/>
      <c r="AG75" s="116"/>
      <c r="AH75" s="116"/>
      <c r="AI75" s="116"/>
      <c r="AJ75" s="116"/>
      <c r="AK75" s="116"/>
      <c r="AL75" s="116"/>
      <c r="AM75" s="116"/>
      <c r="AN75" s="116"/>
      <c r="AO75" s="116"/>
      <c r="AP75" s="107"/>
      <c r="AQ75" s="125" t="str">
        <f t="shared" si="46"/>
        <v>стр.4026</v>
      </c>
      <c r="AR75" s="188">
        <f t="shared" si="47"/>
        <v>0</v>
      </c>
      <c r="AS75" s="188">
        <f t="shared" si="48"/>
        <v>0</v>
      </c>
      <c r="AT75" s="188">
        <f t="shared" si="49"/>
        <v>0</v>
      </c>
      <c r="AU75" s="188">
        <f t="shared" si="50"/>
        <v>0</v>
      </c>
      <c r="AV75" s="188">
        <f t="shared" si="51"/>
        <v>0</v>
      </c>
      <c r="AW75" s="188">
        <f t="shared" si="52"/>
        <v>0</v>
      </c>
      <c r="AX75" s="188">
        <f t="shared" si="53"/>
        <v>0</v>
      </c>
      <c r="AY75" s="188">
        <f t="shared" si="54"/>
        <v>0</v>
      </c>
    </row>
    <row r="76" spans="1:51" ht="38.25">
      <c r="A76" s="245" t="s">
        <v>394</v>
      </c>
      <c r="B76" s="243">
        <v>4027</v>
      </c>
      <c r="C76" s="244" t="s">
        <v>58</v>
      </c>
      <c r="D76" s="115">
        <f t="shared" si="40"/>
        <v>0</v>
      </c>
      <c r="E76" s="115">
        <f t="shared" si="41"/>
        <v>0</v>
      </c>
      <c r="F76" s="115">
        <f t="shared" si="42"/>
        <v>0</v>
      </c>
      <c r="G76" s="116"/>
      <c r="H76" s="116"/>
      <c r="I76" s="116"/>
      <c r="J76" s="116"/>
      <c r="K76" s="116"/>
      <c r="L76" s="116"/>
      <c r="M76" s="116"/>
      <c r="N76" s="116"/>
      <c r="O76" s="116"/>
      <c r="P76" s="116"/>
      <c r="Q76" s="116"/>
      <c r="R76" s="116"/>
      <c r="S76" s="116"/>
      <c r="T76" s="116"/>
      <c r="U76" s="115">
        <f t="shared" si="43"/>
        <v>0</v>
      </c>
      <c r="V76" s="115">
        <f t="shared" si="44"/>
        <v>0</v>
      </c>
      <c r="W76" s="115">
        <f t="shared" si="45"/>
        <v>0</v>
      </c>
      <c r="X76" s="116"/>
      <c r="Y76" s="116"/>
      <c r="Z76" s="116"/>
      <c r="AA76" s="116"/>
      <c r="AB76" s="116"/>
      <c r="AC76" s="116"/>
      <c r="AD76" s="116"/>
      <c r="AE76" s="116"/>
      <c r="AF76" s="116"/>
      <c r="AG76" s="116"/>
      <c r="AH76" s="116"/>
      <c r="AI76" s="116"/>
      <c r="AJ76" s="116"/>
      <c r="AK76" s="116"/>
      <c r="AL76" s="116"/>
      <c r="AM76" s="116"/>
      <c r="AN76" s="116"/>
      <c r="AO76" s="116"/>
      <c r="AP76" s="107"/>
      <c r="AQ76" s="125" t="str">
        <f t="shared" si="46"/>
        <v>стр.4027</v>
      </c>
      <c r="AR76" s="188">
        <f t="shared" si="47"/>
        <v>0</v>
      </c>
      <c r="AS76" s="188">
        <f t="shared" si="48"/>
        <v>0</v>
      </c>
      <c r="AT76" s="188">
        <f t="shared" si="49"/>
        <v>0</v>
      </c>
      <c r="AU76" s="188">
        <f t="shared" si="50"/>
        <v>0</v>
      </c>
      <c r="AV76" s="188">
        <f t="shared" si="51"/>
        <v>0</v>
      </c>
      <c r="AW76" s="188">
        <f t="shared" si="52"/>
        <v>0</v>
      </c>
      <c r="AX76" s="188">
        <f t="shared" si="53"/>
        <v>0</v>
      </c>
      <c r="AY76" s="188">
        <f t="shared" si="54"/>
        <v>0</v>
      </c>
    </row>
    <row r="77" spans="1:51" ht="38.25">
      <c r="A77" s="245" t="s">
        <v>395</v>
      </c>
      <c r="B77" s="172">
        <v>4028</v>
      </c>
      <c r="C77" s="244" t="s">
        <v>58</v>
      </c>
      <c r="D77" s="115">
        <f t="shared" si="40"/>
        <v>0</v>
      </c>
      <c r="E77" s="115">
        <f t="shared" si="41"/>
        <v>0</v>
      </c>
      <c r="F77" s="115">
        <f t="shared" si="42"/>
        <v>0</v>
      </c>
      <c r="G77" s="116"/>
      <c r="H77" s="116"/>
      <c r="I77" s="116"/>
      <c r="J77" s="116"/>
      <c r="K77" s="116"/>
      <c r="L77" s="116"/>
      <c r="M77" s="116"/>
      <c r="N77" s="116"/>
      <c r="O77" s="116"/>
      <c r="P77" s="116"/>
      <c r="Q77" s="116"/>
      <c r="R77" s="116"/>
      <c r="S77" s="116"/>
      <c r="T77" s="116"/>
      <c r="U77" s="115">
        <f t="shared" si="43"/>
        <v>0</v>
      </c>
      <c r="V77" s="115">
        <f t="shared" si="44"/>
        <v>0</v>
      </c>
      <c r="W77" s="115">
        <f t="shared" si="45"/>
        <v>0</v>
      </c>
      <c r="X77" s="116"/>
      <c r="Y77" s="116"/>
      <c r="Z77" s="116"/>
      <c r="AA77" s="116"/>
      <c r="AB77" s="116"/>
      <c r="AC77" s="116"/>
      <c r="AD77" s="116"/>
      <c r="AE77" s="116"/>
      <c r="AF77" s="116"/>
      <c r="AG77" s="116"/>
      <c r="AH77" s="116"/>
      <c r="AI77" s="116"/>
      <c r="AJ77" s="116"/>
      <c r="AK77" s="116"/>
      <c r="AL77" s="116"/>
      <c r="AM77" s="116"/>
      <c r="AN77" s="116"/>
      <c r="AO77" s="116"/>
      <c r="AP77" s="107"/>
      <c r="AQ77" s="125" t="str">
        <f t="shared" si="46"/>
        <v>стр.4028</v>
      </c>
      <c r="AR77" s="188">
        <f t="shared" si="47"/>
        <v>0</v>
      </c>
      <c r="AS77" s="188">
        <f t="shared" si="48"/>
        <v>0</v>
      </c>
      <c r="AT77" s="188">
        <f t="shared" si="49"/>
        <v>0</v>
      </c>
      <c r="AU77" s="188">
        <f t="shared" si="50"/>
        <v>0</v>
      </c>
      <c r="AV77" s="188">
        <f t="shared" si="51"/>
        <v>0</v>
      </c>
      <c r="AW77" s="188">
        <f t="shared" si="52"/>
        <v>0</v>
      </c>
      <c r="AX77" s="188">
        <f t="shared" si="53"/>
        <v>0</v>
      </c>
      <c r="AY77" s="188">
        <f t="shared" si="54"/>
        <v>0</v>
      </c>
    </row>
    <row r="78" spans="1:51" ht="38.25">
      <c r="A78" s="245" t="s">
        <v>396</v>
      </c>
      <c r="B78" s="243">
        <v>4029</v>
      </c>
      <c r="C78" s="244" t="s">
        <v>58</v>
      </c>
      <c r="D78" s="115">
        <f t="shared" si="40"/>
        <v>0</v>
      </c>
      <c r="E78" s="115">
        <f t="shared" si="41"/>
        <v>0</v>
      </c>
      <c r="F78" s="115">
        <f t="shared" si="42"/>
        <v>0</v>
      </c>
      <c r="G78" s="116"/>
      <c r="H78" s="116"/>
      <c r="I78" s="116"/>
      <c r="J78" s="116"/>
      <c r="K78" s="116"/>
      <c r="L78" s="116"/>
      <c r="M78" s="116"/>
      <c r="N78" s="116"/>
      <c r="O78" s="116"/>
      <c r="P78" s="116"/>
      <c r="Q78" s="116"/>
      <c r="R78" s="116"/>
      <c r="S78" s="116"/>
      <c r="T78" s="116"/>
      <c r="U78" s="115">
        <f t="shared" si="43"/>
        <v>0</v>
      </c>
      <c r="V78" s="115">
        <f t="shared" si="44"/>
        <v>0</v>
      </c>
      <c r="W78" s="115">
        <f t="shared" si="45"/>
        <v>0</v>
      </c>
      <c r="X78" s="116"/>
      <c r="Y78" s="116"/>
      <c r="Z78" s="116"/>
      <c r="AA78" s="116"/>
      <c r="AB78" s="116"/>
      <c r="AC78" s="116"/>
      <c r="AD78" s="116"/>
      <c r="AE78" s="116"/>
      <c r="AF78" s="116"/>
      <c r="AG78" s="116"/>
      <c r="AH78" s="116"/>
      <c r="AI78" s="116"/>
      <c r="AJ78" s="116"/>
      <c r="AK78" s="116"/>
      <c r="AL78" s="116"/>
      <c r="AM78" s="116"/>
      <c r="AN78" s="116"/>
      <c r="AO78" s="116"/>
      <c r="AP78" s="107"/>
      <c r="AQ78" s="125" t="str">
        <f t="shared" si="46"/>
        <v>стр.4029</v>
      </c>
      <c r="AR78" s="188">
        <f t="shared" si="47"/>
        <v>0</v>
      </c>
      <c r="AS78" s="188">
        <f t="shared" si="48"/>
        <v>0</v>
      </c>
      <c r="AT78" s="188">
        <f t="shared" si="49"/>
        <v>0</v>
      </c>
      <c r="AU78" s="188">
        <f t="shared" si="50"/>
        <v>0</v>
      </c>
      <c r="AV78" s="188">
        <f t="shared" si="51"/>
        <v>0</v>
      </c>
      <c r="AW78" s="188">
        <f t="shared" si="52"/>
        <v>0</v>
      </c>
      <c r="AX78" s="188">
        <f t="shared" si="53"/>
        <v>0</v>
      </c>
      <c r="AY78" s="188">
        <f t="shared" si="54"/>
        <v>0</v>
      </c>
    </row>
    <row r="79" spans="1:51" ht="51">
      <c r="A79" s="245" t="s">
        <v>397</v>
      </c>
      <c r="B79" s="172">
        <v>4030</v>
      </c>
      <c r="C79" s="244" t="s">
        <v>58</v>
      </c>
      <c r="D79" s="115">
        <f t="shared" si="40"/>
        <v>0</v>
      </c>
      <c r="E79" s="115">
        <f t="shared" si="41"/>
        <v>0</v>
      </c>
      <c r="F79" s="115">
        <f t="shared" si="42"/>
        <v>0</v>
      </c>
      <c r="G79" s="116"/>
      <c r="H79" s="116"/>
      <c r="I79" s="116"/>
      <c r="J79" s="116"/>
      <c r="K79" s="116"/>
      <c r="L79" s="116"/>
      <c r="M79" s="116"/>
      <c r="N79" s="116"/>
      <c r="O79" s="116"/>
      <c r="P79" s="116"/>
      <c r="Q79" s="116"/>
      <c r="R79" s="116"/>
      <c r="S79" s="116"/>
      <c r="T79" s="116"/>
      <c r="U79" s="115">
        <f t="shared" si="43"/>
        <v>0</v>
      </c>
      <c r="V79" s="115">
        <f t="shared" si="44"/>
        <v>0</v>
      </c>
      <c r="W79" s="115">
        <f t="shared" si="45"/>
        <v>0</v>
      </c>
      <c r="X79" s="116"/>
      <c r="Y79" s="116"/>
      <c r="Z79" s="116"/>
      <c r="AA79" s="116"/>
      <c r="AB79" s="116"/>
      <c r="AC79" s="116"/>
      <c r="AD79" s="116"/>
      <c r="AE79" s="116"/>
      <c r="AF79" s="116"/>
      <c r="AG79" s="116"/>
      <c r="AH79" s="116"/>
      <c r="AI79" s="116"/>
      <c r="AJ79" s="116"/>
      <c r="AK79" s="116"/>
      <c r="AL79" s="116"/>
      <c r="AM79" s="116"/>
      <c r="AN79" s="116"/>
      <c r="AO79" s="116"/>
      <c r="AP79" s="107"/>
      <c r="AQ79" s="125" t="str">
        <f t="shared" si="46"/>
        <v>стр.4030</v>
      </c>
      <c r="AR79" s="188">
        <f t="shared" si="47"/>
        <v>0</v>
      </c>
      <c r="AS79" s="188">
        <f t="shared" si="48"/>
        <v>0</v>
      </c>
      <c r="AT79" s="188">
        <f t="shared" si="49"/>
        <v>0</v>
      </c>
      <c r="AU79" s="188">
        <f t="shared" si="50"/>
        <v>0</v>
      </c>
      <c r="AV79" s="188">
        <f t="shared" si="51"/>
        <v>0</v>
      </c>
      <c r="AW79" s="188">
        <f t="shared" si="52"/>
        <v>0</v>
      </c>
      <c r="AX79" s="188">
        <f t="shared" si="53"/>
        <v>0</v>
      </c>
      <c r="AY79" s="188">
        <f t="shared" si="54"/>
        <v>0</v>
      </c>
    </row>
    <row r="80" spans="1:51" ht="25.5">
      <c r="A80" s="245" t="s">
        <v>398</v>
      </c>
      <c r="B80" s="243">
        <v>4031</v>
      </c>
      <c r="C80" s="244" t="s">
        <v>58</v>
      </c>
      <c r="D80" s="115">
        <f t="shared" si="40"/>
        <v>0</v>
      </c>
      <c r="E80" s="115">
        <f t="shared" si="41"/>
        <v>0</v>
      </c>
      <c r="F80" s="115">
        <f t="shared" si="42"/>
        <v>0</v>
      </c>
      <c r="G80" s="116"/>
      <c r="H80" s="116"/>
      <c r="I80" s="116"/>
      <c r="J80" s="116"/>
      <c r="K80" s="116"/>
      <c r="L80" s="116"/>
      <c r="M80" s="116"/>
      <c r="N80" s="116"/>
      <c r="O80" s="116"/>
      <c r="P80" s="116"/>
      <c r="Q80" s="116"/>
      <c r="R80" s="116"/>
      <c r="S80" s="116"/>
      <c r="T80" s="116"/>
      <c r="U80" s="115">
        <f t="shared" si="43"/>
        <v>0</v>
      </c>
      <c r="V80" s="115">
        <f t="shared" si="44"/>
        <v>0</v>
      </c>
      <c r="W80" s="115">
        <f t="shared" si="45"/>
        <v>0</v>
      </c>
      <c r="X80" s="116"/>
      <c r="Y80" s="116"/>
      <c r="Z80" s="116"/>
      <c r="AA80" s="116"/>
      <c r="AB80" s="116"/>
      <c r="AC80" s="116"/>
      <c r="AD80" s="116"/>
      <c r="AE80" s="116"/>
      <c r="AF80" s="116"/>
      <c r="AG80" s="116"/>
      <c r="AH80" s="116"/>
      <c r="AI80" s="116"/>
      <c r="AJ80" s="116"/>
      <c r="AK80" s="116"/>
      <c r="AL80" s="116"/>
      <c r="AM80" s="116"/>
      <c r="AN80" s="116"/>
      <c r="AO80" s="116"/>
      <c r="AP80" s="107"/>
      <c r="AQ80" s="125" t="str">
        <f t="shared" si="46"/>
        <v>стр.4031</v>
      </c>
      <c r="AR80" s="188">
        <f t="shared" si="47"/>
        <v>0</v>
      </c>
      <c r="AS80" s="188">
        <f t="shared" si="48"/>
        <v>0</v>
      </c>
      <c r="AT80" s="188">
        <f t="shared" si="49"/>
        <v>0</v>
      </c>
      <c r="AU80" s="188">
        <f t="shared" si="50"/>
        <v>0</v>
      </c>
      <c r="AV80" s="188">
        <f t="shared" si="51"/>
        <v>0</v>
      </c>
      <c r="AW80" s="188">
        <f t="shared" si="52"/>
        <v>0</v>
      </c>
      <c r="AX80" s="188">
        <f t="shared" si="53"/>
        <v>0</v>
      </c>
      <c r="AY80" s="188">
        <f t="shared" si="54"/>
        <v>0</v>
      </c>
    </row>
    <row r="81" spans="1:51" ht="25.5">
      <c r="A81" s="245" t="s">
        <v>399</v>
      </c>
      <c r="B81" s="172">
        <v>4032</v>
      </c>
      <c r="C81" s="244" t="s">
        <v>58</v>
      </c>
      <c r="D81" s="115">
        <f t="shared" si="40"/>
        <v>0</v>
      </c>
      <c r="E81" s="115">
        <f t="shared" si="41"/>
        <v>0</v>
      </c>
      <c r="F81" s="115">
        <f t="shared" si="42"/>
        <v>0</v>
      </c>
      <c r="G81" s="116"/>
      <c r="H81" s="116"/>
      <c r="I81" s="116"/>
      <c r="J81" s="116"/>
      <c r="K81" s="116"/>
      <c r="L81" s="116"/>
      <c r="M81" s="116"/>
      <c r="N81" s="116"/>
      <c r="O81" s="116"/>
      <c r="P81" s="116"/>
      <c r="Q81" s="116"/>
      <c r="R81" s="116"/>
      <c r="S81" s="116"/>
      <c r="T81" s="116"/>
      <c r="U81" s="115">
        <f t="shared" si="43"/>
        <v>0</v>
      </c>
      <c r="V81" s="115">
        <f t="shared" si="44"/>
        <v>0</v>
      </c>
      <c r="W81" s="115">
        <f t="shared" si="45"/>
        <v>0</v>
      </c>
      <c r="X81" s="116"/>
      <c r="Y81" s="116"/>
      <c r="Z81" s="116"/>
      <c r="AA81" s="116"/>
      <c r="AB81" s="116"/>
      <c r="AC81" s="116"/>
      <c r="AD81" s="116"/>
      <c r="AE81" s="116"/>
      <c r="AF81" s="116"/>
      <c r="AG81" s="116"/>
      <c r="AH81" s="116"/>
      <c r="AI81" s="116"/>
      <c r="AJ81" s="116"/>
      <c r="AK81" s="116"/>
      <c r="AL81" s="116"/>
      <c r="AM81" s="116"/>
      <c r="AN81" s="116"/>
      <c r="AO81" s="116"/>
      <c r="AP81" s="107"/>
      <c r="AQ81" s="125" t="str">
        <f t="shared" si="46"/>
        <v>стр.4032</v>
      </c>
      <c r="AR81" s="188">
        <f t="shared" si="47"/>
        <v>0</v>
      </c>
      <c r="AS81" s="188">
        <f t="shared" si="48"/>
        <v>0</v>
      </c>
      <c r="AT81" s="188">
        <f t="shared" si="49"/>
        <v>0</v>
      </c>
      <c r="AU81" s="188">
        <f t="shared" si="50"/>
        <v>0</v>
      </c>
      <c r="AV81" s="188">
        <f t="shared" si="51"/>
        <v>0</v>
      </c>
      <c r="AW81" s="188">
        <f t="shared" si="52"/>
        <v>0</v>
      </c>
      <c r="AX81" s="188">
        <f t="shared" si="53"/>
        <v>0</v>
      </c>
      <c r="AY81" s="188">
        <f t="shared" si="54"/>
        <v>0</v>
      </c>
    </row>
    <row r="82" spans="1:51" ht="38.25">
      <c r="A82" s="245" t="s">
        <v>400</v>
      </c>
      <c r="B82" s="243">
        <v>4033</v>
      </c>
      <c r="C82" s="244" t="s">
        <v>58</v>
      </c>
      <c r="D82" s="115">
        <f t="shared" si="40"/>
        <v>0</v>
      </c>
      <c r="E82" s="115">
        <f t="shared" si="41"/>
        <v>0</v>
      </c>
      <c r="F82" s="115">
        <f t="shared" si="42"/>
        <v>0</v>
      </c>
      <c r="G82" s="116"/>
      <c r="H82" s="116"/>
      <c r="I82" s="116"/>
      <c r="J82" s="116"/>
      <c r="K82" s="116"/>
      <c r="L82" s="116"/>
      <c r="M82" s="116"/>
      <c r="N82" s="116"/>
      <c r="O82" s="116"/>
      <c r="P82" s="116"/>
      <c r="Q82" s="116"/>
      <c r="R82" s="116"/>
      <c r="S82" s="116"/>
      <c r="T82" s="116"/>
      <c r="U82" s="115">
        <f t="shared" si="43"/>
        <v>0</v>
      </c>
      <c r="V82" s="115">
        <f t="shared" si="44"/>
        <v>0</v>
      </c>
      <c r="W82" s="115">
        <f t="shared" si="45"/>
        <v>0</v>
      </c>
      <c r="X82" s="116"/>
      <c r="Y82" s="116"/>
      <c r="Z82" s="116"/>
      <c r="AA82" s="116"/>
      <c r="AB82" s="116"/>
      <c r="AC82" s="116"/>
      <c r="AD82" s="116"/>
      <c r="AE82" s="116"/>
      <c r="AF82" s="116"/>
      <c r="AG82" s="116"/>
      <c r="AH82" s="116"/>
      <c r="AI82" s="116"/>
      <c r="AJ82" s="116"/>
      <c r="AK82" s="116"/>
      <c r="AL82" s="116"/>
      <c r="AM82" s="116"/>
      <c r="AN82" s="116"/>
      <c r="AO82" s="116"/>
      <c r="AP82" s="107"/>
      <c r="AQ82" s="125" t="str">
        <f t="shared" si="46"/>
        <v>стр.4033</v>
      </c>
      <c r="AR82" s="188">
        <f t="shared" si="47"/>
        <v>0</v>
      </c>
      <c r="AS82" s="188">
        <f t="shared" si="48"/>
        <v>0</v>
      </c>
      <c r="AT82" s="188">
        <f t="shared" si="49"/>
        <v>0</v>
      </c>
      <c r="AU82" s="188">
        <f t="shared" si="50"/>
        <v>0</v>
      </c>
      <c r="AV82" s="188">
        <f t="shared" si="51"/>
        <v>0</v>
      </c>
      <c r="AW82" s="188">
        <f t="shared" si="52"/>
        <v>0</v>
      </c>
      <c r="AX82" s="188">
        <f t="shared" si="53"/>
        <v>0</v>
      </c>
      <c r="AY82" s="188">
        <f t="shared" si="54"/>
        <v>0</v>
      </c>
    </row>
    <row r="83" spans="1:51" ht="51">
      <c r="A83" s="245" t="s">
        <v>401</v>
      </c>
      <c r="B83" s="172">
        <v>4034</v>
      </c>
      <c r="C83" s="244" t="s">
        <v>58</v>
      </c>
      <c r="D83" s="115">
        <f t="shared" si="40"/>
        <v>0</v>
      </c>
      <c r="E83" s="115">
        <f t="shared" si="41"/>
        <v>0</v>
      </c>
      <c r="F83" s="115">
        <f t="shared" si="42"/>
        <v>0</v>
      </c>
      <c r="G83" s="116"/>
      <c r="H83" s="116"/>
      <c r="I83" s="116"/>
      <c r="J83" s="116"/>
      <c r="K83" s="116"/>
      <c r="L83" s="116"/>
      <c r="M83" s="116"/>
      <c r="N83" s="116"/>
      <c r="O83" s="116"/>
      <c r="P83" s="116"/>
      <c r="Q83" s="116"/>
      <c r="R83" s="116"/>
      <c r="S83" s="116"/>
      <c r="T83" s="116"/>
      <c r="U83" s="115">
        <f t="shared" si="43"/>
        <v>0</v>
      </c>
      <c r="V83" s="115">
        <f t="shared" si="44"/>
        <v>0</v>
      </c>
      <c r="W83" s="115">
        <f t="shared" si="45"/>
        <v>0</v>
      </c>
      <c r="X83" s="116"/>
      <c r="Y83" s="116"/>
      <c r="Z83" s="116"/>
      <c r="AA83" s="116"/>
      <c r="AB83" s="116"/>
      <c r="AC83" s="116"/>
      <c r="AD83" s="116"/>
      <c r="AE83" s="116"/>
      <c r="AF83" s="116"/>
      <c r="AG83" s="116"/>
      <c r="AH83" s="116"/>
      <c r="AI83" s="116"/>
      <c r="AJ83" s="116"/>
      <c r="AK83" s="116"/>
      <c r="AL83" s="116"/>
      <c r="AM83" s="116"/>
      <c r="AN83" s="116"/>
      <c r="AO83" s="116"/>
      <c r="AP83" s="107"/>
      <c r="AQ83" s="125" t="str">
        <f t="shared" si="46"/>
        <v>стр.4034</v>
      </c>
      <c r="AR83" s="188">
        <f t="shared" si="47"/>
        <v>0</v>
      </c>
      <c r="AS83" s="188">
        <f t="shared" si="48"/>
        <v>0</v>
      </c>
      <c r="AT83" s="188">
        <f t="shared" si="49"/>
        <v>0</v>
      </c>
      <c r="AU83" s="188">
        <f t="shared" si="50"/>
        <v>0</v>
      </c>
      <c r="AV83" s="188">
        <f t="shared" si="51"/>
        <v>0</v>
      </c>
      <c r="AW83" s="188">
        <f t="shared" si="52"/>
        <v>0</v>
      </c>
      <c r="AX83" s="188">
        <f t="shared" si="53"/>
        <v>0</v>
      </c>
      <c r="AY83" s="188">
        <f t="shared" si="54"/>
        <v>0</v>
      </c>
    </row>
    <row r="84" spans="1:51" ht="51">
      <c r="A84" s="245" t="s">
        <v>402</v>
      </c>
      <c r="B84" s="243">
        <v>4035</v>
      </c>
      <c r="C84" s="244" t="s">
        <v>58</v>
      </c>
      <c r="D84" s="115">
        <f t="shared" si="40"/>
        <v>0</v>
      </c>
      <c r="E84" s="115">
        <f t="shared" si="41"/>
        <v>0</v>
      </c>
      <c r="F84" s="115">
        <f t="shared" si="42"/>
        <v>0</v>
      </c>
      <c r="G84" s="116"/>
      <c r="H84" s="116"/>
      <c r="I84" s="116"/>
      <c r="J84" s="116"/>
      <c r="K84" s="116"/>
      <c r="L84" s="116"/>
      <c r="M84" s="116"/>
      <c r="N84" s="116"/>
      <c r="O84" s="116"/>
      <c r="P84" s="116"/>
      <c r="Q84" s="116"/>
      <c r="R84" s="116"/>
      <c r="S84" s="116"/>
      <c r="T84" s="116"/>
      <c r="U84" s="115">
        <f t="shared" si="43"/>
        <v>0</v>
      </c>
      <c r="V84" s="115">
        <f t="shared" si="44"/>
        <v>0</v>
      </c>
      <c r="W84" s="115">
        <f t="shared" si="45"/>
        <v>0</v>
      </c>
      <c r="X84" s="116"/>
      <c r="Y84" s="116"/>
      <c r="Z84" s="116"/>
      <c r="AA84" s="116"/>
      <c r="AB84" s="116"/>
      <c r="AC84" s="116"/>
      <c r="AD84" s="116"/>
      <c r="AE84" s="116"/>
      <c r="AF84" s="116"/>
      <c r="AG84" s="116"/>
      <c r="AH84" s="116"/>
      <c r="AI84" s="116"/>
      <c r="AJ84" s="116"/>
      <c r="AK84" s="116"/>
      <c r="AL84" s="116"/>
      <c r="AM84" s="116"/>
      <c r="AN84" s="116"/>
      <c r="AO84" s="116"/>
      <c r="AP84" s="107"/>
      <c r="AQ84" s="125" t="str">
        <f t="shared" si="46"/>
        <v>стр.4035</v>
      </c>
      <c r="AR84" s="188">
        <f t="shared" si="47"/>
        <v>0</v>
      </c>
      <c r="AS84" s="188">
        <f t="shared" si="48"/>
        <v>0</v>
      </c>
      <c r="AT84" s="188">
        <f t="shared" si="49"/>
        <v>0</v>
      </c>
      <c r="AU84" s="188">
        <f t="shared" si="50"/>
        <v>0</v>
      </c>
      <c r="AV84" s="188">
        <f t="shared" si="51"/>
        <v>0</v>
      </c>
      <c r="AW84" s="188">
        <f t="shared" si="52"/>
        <v>0</v>
      </c>
      <c r="AX84" s="188">
        <f t="shared" si="53"/>
        <v>0</v>
      </c>
      <c r="AY84" s="188">
        <f t="shared" si="54"/>
        <v>0</v>
      </c>
    </row>
    <row r="85" spans="1:51" ht="22.5" customHeight="1">
      <c r="A85" s="406" t="s">
        <v>241</v>
      </c>
      <c r="B85" s="141">
        <v>4070</v>
      </c>
      <c r="C85" s="140" t="s">
        <v>58</v>
      </c>
      <c r="D85" s="67">
        <f aca="true" t="shared" si="55" ref="D85:D101">SUM(G85,M85,Q85,S85)</f>
        <v>0</v>
      </c>
      <c r="E85" s="78" t="s">
        <v>90</v>
      </c>
      <c r="F85" s="78" t="s">
        <v>90</v>
      </c>
      <c r="G85" s="68"/>
      <c r="H85" s="78" t="s">
        <v>90</v>
      </c>
      <c r="I85" s="116"/>
      <c r="J85" s="123" t="s">
        <v>90</v>
      </c>
      <c r="K85" s="116"/>
      <c r="L85" s="123" t="s">
        <v>90</v>
      </c>
      <c r="M85" s="68"/>
      <c r="N85" s="78" t="s">
        <v>90</v>
      </c>
      <c r="O85" s="68"/>
      <c r="P85" s="78" t="s">
        <v>90</v>
      </c>
      <c r="Q85" s="68"/>
      <c r="R85" s="78" t="s">
        <v>90</v>
      </c>
      <c r="S85" s="68"/>
      <c r="T85" s="78" t="s">
        <v>90</v>
      </c>
      <c r="U85" s="67">
        <f t="shared" si="34"/>
        <v>0</v>
      </c>
      <c r="V85" s="78" t="s">
        <v>90</v>
      </c>
      <c r="W85" s="78" t="s">
        <v>90</v>
      </c>
      <c r="X85" s="68"/>
      <c r="Y85" s="78" t="s">
        <v>90</v>
      </c>
      <c r="Z85" s="68"/>
      <c r="AA85" s="78" t="s">
        <v>90</v>
      </c>
      <c r="AB85" s="116"/>
      <c r="AC85" s="123" t="s">
        <v>90</v>
      </c>
      <c r="AD85" s="68"/>
      <c r="AE85" s="78" t="s">
        <v>90</v>
      </c>
      <c r="AF85" s="68"/>
      <c r="AG85" s="78" t="s">
        <v>90</v>
      </c>
      <c r="AH85" s="68"/>
      <c r="AI85" s="78" t="s">
        <v>90</v>
      </c>
      <c r="AJ85" s="68"/>
      <c r="AK85" s="78" t="s">
        <v>90</v>
      </c>
      <c r="AL85" s="68"/>
      <c r="AM85" s="78" t="s">
        <v>90</v>
      </c>
      <c r="AN85" s="68"/>
      <c r="AO85" s="78" t="s">
        <v>90</v>
      </c>
      <c r="AP85" s="21"/>
      <c r="AQ85" s="125" t="str">
        <f t="shared" si="2"/>
        <v>стр.4070</v>
      </c>
      <c r="AR85" s="188">
        <f t="shared" si="36"/>
        <v>0</v>
      </c>
      <c r="AS85" s="187" t="s">
        <v>90</v>
      </c>
      <c r="AT85" s="188">
        <f t="shared" si="37"/>
        <v>0</v>
      </c>
      <c r="AU85" s="187" t="s">
        <v>90</v>
      </c>
      <c r="AV85" s="188">
        <f t="shared" si="38"/>
        <v>0</v>
      </c>
      <c r="AW85" s="187" t="s">
        <v>90</v>
      </c>
      <c r="AX85" s="188">
        <f t="shared" si="39"/>
        <v>0</v>
      </c>
      <c r="AY85" s="187" t="s">
        <v>90</v>
      </c>
    </row>
    <row r="86" spans="1:51" ht="22.5" customHeight="1">
      <c r="A86" s="407"/>
      <c r="B86" s="140">
        <v>4080</v>
      </c>
      <c r="C86" s="141" t="s">
        <v>109</v>
      </c>
      <c r="D86" s="67">
        <f t="shared" si="55"/>
        <v>0</v>
      </c>
      <c r="E86" s="67">
        <f>IF(D86&lt;&gt;0,F86/D86*1000,0)</f>
        <v>0</v>
      </c>
      <c r="F86" s="67">
        <f>SUM(H86,N86,R86,T86)</f>
        <v>0</v>
      </c>
      <c r="G86" s="68"/>
      <c r="H86" s="68"/>
      <c r="I86" s="116"/>
      <c r="J86" s="116"/>
      <c r="K86" s="116"/>
      <c r="L86" s="116"/>
      <c r="M86" s="68"/>
      <c r="N86" s="68"/>
      <c r="O86" s="68"/>
      <c r="P86" s="68"/>
      <c r="Q86" s="68"/>
      <c r="R86" s="68"/>
      <c r="S86" s="68"/>
      <c r="T86" s="68"/>
      <c r="U86" s="67">
        <f t="shared" si="34"/>
        <v>0</v>
      </c>
      <c r="V86" s="67">
        <f>IF(U86&lt;&gt;0,W86/U86*1000,0)</f>
        <v>0</v>
      </c>
      <c r="W86" s="67">
        <f>SUM(Y86,AE86,AI86,AK86)</f>
        <v>0</v>
      </c>
      <c r="X86" s="68"/>
      <c r="Y86" s="68"/>
      <c r="Z86" s="68"/>
      <c r="AA86" s="68"/>
      <c r="AB86" s="116"/>
      <c r="AC86" s="116"/>
      <c r="AD86" s="68"/>
      <c r="AE86" s="68"/>
      <c r="AF86" s="68"/>
      <c r="AG86" s="68"/>
      <c r="AH86" s="68"/>
      <c r="AI86" s="68"/>
      <c r="AJ86" s="68"/>
      <c r="AK86" s="68"/>
      <c r="AL86" s="68"/>
      <c r="AM86" s="68"/>
      <c r="AN86" s="68"/>
      <c r="AO86" s="68"/>
      <c r="AP86" s="21"/>
      <c r="AQ86" s="125" t="str">
        <f t="shared" si="2"/>
        <v>стр.4080</v>
      </c>
      <c r="AR86" s="188">
        <f t="shared" si="36"/>
        <v>0</v>
      </c>
      <c r="AS86" s="188">
        <f t="shared" si="3"/>
        <v>0</v>
      </c>
      <c r="AT86" s="188">
        <f t="shared" si="37"/>
        <v>0</v>
      </c>
      <c r="AU86" s="188">
        <f t="shared" si="4"/>
        <v>0</v>
      </c>
      <c r="AV86" s="188">
        <f t="shared" si="38"/>
        <v>0</v>
      </c>
      <c r="AW86" s="188">
        <f t="shared" si="5"/>
        <v>0</v>
      </c>
      <c r="AX86" s="188">
        <f t="shared" si="39"/>
        <v>0</v>
      </c>
      <c r="AY86" s="188">
        <f t="shared" si="6"/>
        <v>0</v>
      </c>
    </row>
    <row r="87" spans="1:51" ht="22.5" customHeight="1">
      <c r="A87" s="406" t="s">
        <v>242</v>
      </c>
      <c r="B87" s="141">
        <v>4090</v>
      </c>
      <c r="C87" s="140" t="s">
        <v>58</v>
      </c>
      <c r="D87" s="67">
        <f t="shared" si="55"/>
        <v>0</v>
      </c>
      <c r="E87" s="78" t="s">
        <v>90</v>
      </c>
      <c r="F87" s="78" t="s">
        <v>90</v>
      </c>
      <c r="G87" s="68"/>
      <c r="H87" s="78" t="s">
        <v>90</v>
      </c>
      <c r="I87" s="116"/>
      <c r="J87" s="123" t="s">
        <v>90</v>
      </c>
      <c r="K87" s="116"/>
      <c r="L87" s="123" t="s">
        <v>90</v>
      </c>
      <c r="M87" s="68"/>
      <c r="N87" s="78" t="s">
        <v>90</v>
      </c>
      <c r="O87" s="68"/>
      <c r="P87" s="78" t="s">
        <v>90</v>
      </c>
      <c r="Q87" s="68"/>
      <c r="R87" s="78" t="s">
        <v>90</v>
      </c>
      <c r="S87" s="68"/>
      <c r="T87" s="78" t="s">
        <v>90</v>
      </c>
      <c r="U87" s="67">
        <f t="shared" si="34"/>
        <v>0</v>
      </c>
      <c r="V87" s="78" t="s">
        <v>90</v>
      </c>
      <c r="W87" s="78" t="s">
        <v>90</v>
      </c>
      <c r="X87" s="68"/>
      <c r="Y87" s="78" t="s">
        <v>90</v>
      </c>
      <c r="Z87" s="68"/>
      <c r="AA87" s="78" t="s">
        <v>90</v>
      </c>
      <c r="AB87" s="116"/>
      <c r="AC87" s="123" t="s">
        <v>90</v>
      </c>
      <c r="AD87" s="68"/>
      <c r="AE87" s="78" t="s">
        <v>90</v>
      </c>
      <c r="AF87" s="68"/>
      <c r="AG87" s="78" t="s">
        <v>90</v>
      </c>
      <c r="AH87" s="68"/>
      <c r="AI87" s="78" t="s">
        <v>90</v>
      </c>
      <c r="AJ87" s="68"/>
      <c r="AK87" s="78" t="s">
        <v>90</v>
      </c>
      <c r="AL87" s="68"/>
      <c r="AM87" s="78" t="s">
        <v>90</v>
      </c>
      <c r="AN87" s="68"/>
      <c r="AO87" s="78" t="s">
        <v>90</v>
      </c>
      <c r="AP87" s="21"/>
      <c r="AQ87" s="125" t="str">
        <f t="shared" si="2"/>
        <v>стр.4090</v>
      </c>
      <c r="AR87" s="188">
        <f t="shared" si="36"/>
        <v>0</v>
      </c>
      <c r="AS87" s="187" t="s">
        <v>90</v>
      </c>
      <c r="AT87" s="188">
        <f t="shared" si="37"/>
        <v>0</v>
      </c>
      <c r="AU87" s="187" t="s">
        <v>90</v>
      </c>
      <c r="AV87" s="188">
        <f t="shared" si="38"/>
        <v>0</v>
      </c>
      <c r="AW87" s="187" t="s">
        <v>90</v>
      </c>
      <c r="AX87" s="188">
        <f t="shared" si="39"/>
        <v>0</v>
      </c>
      <c r="AY87" s="187" t="s">
        <v>90</v>
      </c>
    </row>
    <row r="88" spans="1:51" ht="22.5" customHeight="1">
      <c r="A88" s="407"/>
      <c r="B88" s="140">
        <v>4100</v>
      </c>
      <c r="C88" s="141" t="s">
        <v>109</v>
      </c>
      <c r="D88" s="67">
        <f t="shared" si="55"/>
        <v>0</v>
      </c>
      <c r="E88" s="67">
        <f aca="true" t="shared" si="56" ref="E88:E95">IF(D88&lt;&gt;0,F88/D88*1000,0)</f>
        <v>0</v>
      </c>
      <c r="F88" s="67">
        <f aca="true" t="shared" si="57" ref="F88:F95">SUM(H88,N88,R88,T88)</f>
        <v>0</v>
      </c>
      <c r="G88" s="68"/>
      <c r="H88" s="68"/>
      <c r="I88" s="116"/>
      <c r="J88" s="116"/>
      <c r="K88" s="116"/>
      <c r="L88" s="116"/>
      <c r="M88" s="68"/>
      <c r="N88" s="68"/>
      <c r="O88" s="68"/>
      <c r="P88" s="68"/>
      <c r="Q88" s="68"/>
      <c r="R88" s="68"/>
      <c r="S88" s="68"/>
      <c r="T88" s="68"/>
      <c r="U88" s="67">
        <f t="shared" si="34"/>
        <v>0</v>
      </c>
      <c r="V88" s="67">
        <f aca="true" t="shared" si="58" ref="V88:V95">IF(U88&lt;&gt;0,W88/U88*1000,0)</f>
        <v>0</v>
      </c>
      <c r="W88" s="67">
        <f aca="true" t="shared" si="59" ref="W88:W95">SUM(Y88,AE88,AI88,AK88)</f>
        <v>0</v>
      </c>
      <c r="X88" s="68"/>
      <c r="Y88" s="68"/>
      <c r="Z88" s="68"/>
      <c r="AA88" s="68"/>
      <c r="AB88" s="116"/>
      <c r="AC88" s="116"/>
      <c r="AD88" s="68"/>
      <c r="AE88" s="68"/>
      <c r="AF88" s="68"/>
      <c r="AG88" s="68"/>
      <c r="AH88" s="68"/>
      <c r="AI88" s="68"/>
      <c r="AJ88" s="68"/>
      <c r="AK88" s="68"/>
      <c r="AL88" s="68"/>
      <c r="AM88" s="68"/>
      <c r="AN88" s="68"/>
      <c r="AO88" s="68"/>
      <c r="AP88" s="21"/>
      <c r="AQ88" s="125" t="str">
        <f t="shared" si="2"/>
        <v>стр.4100</v>
      </c>
      <c r="AR88" s="188">
        <f t="shared" si="36"/>
        <v>0</v>
      </c>
      <c r="AS88" s="188">
        <f t="shared" si="3"/>
        <v>0</v>
      </c>
      <c r="AT88" s="188">
        <f t="shared" si="37"/>
        <v>0</v>
      </c>
      <c r="AU88" s="188">
        <f t="shared" si="4"/>
        <v>0</v>
      </c>
      <c r="AV88" s="188">
        <f t="shared" si="38"/>
        <v>0</v>
      </c>
      <c r="AW88" s="188">
        <f t="shared" si="5"/>
        <v>0</v>
      </c>
      <c r="AX88" s="188">
        <f t="shared" si="39"/>
        <v>0</v>
      </c>
      <c r="AY88" s="188">
        <f t="shared" si="6"/>
        <v>0</v>
      </c>
    </row>
    <row r="89" spans="1:51" ht="51">
      <c r="A89" s="208" t="s">
        <v>403</v>
      </c>
      <c r="B89" s="243">
        <v>4110</v>
      </c>
      <c r="C89" s="172" t="s">
        <v>58</v>
      </c>
      <c r="D89" s="67">
        <f t="shared" si="55"/>
        <v>0</v>
      </c>
      <c r="E89" s="67">
        <f t="shared" si="56"/>
        <v>0</v>
      </c>
      <c r="F89" s="67">
        <f t="shared" si="57"/>
        <v>0</v>
      </c>
      <c r="G89" s="68"/>
      <c r="H89" s="68"/>
      <c r="I89" s="116"/>
      <c r="J89" s="116"/>
      <c r="K89" s="116"/>
      <c r="L89" s="116"/>
      <c r="M89" s="68"/>
      <c r="N89" s="68"/>
      <c r="O89" s="68"/>
      <c r="P89" s="68"/>
      <c r="Q89" s="68"/>
      <c r="R89" s="68"/>
      <c r="S89" s="68"/>
      <c r="T89" s="68"/>
      <c r="U89" s="67">
        <f t="shared" si="34"/>
        <v>0</v>
      </c>
      <c r="V89" s="67">
        <f t="shared" si="58"/>
        <v>0</v>
      </c>
      <c r="W89" s="67">
        <f t="shared" si="59"/>
        <v>0</v>
      </c>
      <c r="X89" s="68"/>
      <c r="Y89" s="68"/>
      <c r="Z89" s="68"/>
      <c r="AA89" s="68"/>
      <c r="AB89" s="116"/>
      <c r="AC89" s="116"/>
      <c r="AD89" s="68"/>
      <c r="AE89" s="68"/>
      <c r="AF89" s="68"/>
      <c r="AG89" s="68"/>
      <c r="AH89" s="68"/>
      <c r="AI89" s="68"/>
      <c r="AJ89" s="68"/>
      <c r="AK89" s="68"/>
      <c r="AL89" s="68"/>
      <c r="AM89" s="68"/>
      <c r="AN89" s="68"/>
      <c r="AO89" s="68"/>
      <c r="AP89" s="21"/>
      <c r="AQ89" s="125" t="str">
        <f t="shared" si="2"/>
        <v>стр.4110</v>
      </c>
      <c r="AR89" s="188">
        <f t="shared" si="36"/>
        <v>0</v>
      </c>
      <c r="AS89" s="188">
        <f t="shared" si="3"/>
        <v>0</v>
      </c>
      <c r="AT89" s="188">
        <f t="shared" si="37"/>
        <v>0</v>
      </c>
      <c r="AU89" s="188">
        <f t="shared" si="4"/>
        <v>0</v>
      </c>
      <c r="AV89" s="188">
        <f t="shared" si="38"/>
        <v>0</v>
      </c>
      <c r="AW89" s="188">
        <f t="shared" si="5"/>
        <v>0</v>
      </c>
      <c r="AX89" s="188">
        <f t="shared" si="39"/>
        <v>0</v>
      </c>
      <c r="AY89" s="188">
        <f t="shared" si="6"/>
        <v>0</v>
      </c>
    </row>
    <row r="90" spans="1:51" ht="51">
      <c r="A90" s="208" t="s">
        <v>404</v>
      </c>
      <c r="B90" s="243">
        <v>4130</v>
      </c>
      <c r="C90" s="172" t="s">
        <v>58</v>
      </c>
      <c r="D90" s="67">
        <f t="shared" si="55"/>
        <v>0</v>
      </c>
      <c r="E90" s="67">
        <f t="shared" si="56"/>
        <v>0</v>
      </c>
      <c r="F90" s="67">
        <f t="shared" si="57"/>
        <v>0</v>
      </c>
      <c r="G90" s="68"/>
      <c r="H90" s="68"/>
      <c r="I90" s="116"/>
      <c r="J90" s="116"/>
      <c r="K90" s="116"/>
      <c r="L90" s="116"/>
      <c r="M90" s="68"/>
      <c r="N90" s="68"/>
      <c r="O90" s="68"/>
      <c r="P90" s="68"/>
      <c r="Q90" s="68"/>
      <c r="R90" s="68"/>
      <c r="S90" s="68"/>
      <c r="T90" s="68"/>
      <c r="U90" s="67">
        <f t="shared" si="34"/>
        <v>0</v>
      </c>
      <c r="V90" s="67">
        <f t="shared" si="58"/>
        <v>0</v>
      </c>
      <c r="W90" s="67">
        <f t="shared" si="59"/>
        <v>0</v>
      </c>
      <c r="X90" s="68"/>
      <c r="Y90" s="68"/>
      <c r="Z90" s="68"/>
      <c r="AA90" s="68"/>
      <c r="AB90" s="116"/>
      <c r="AC90" s="116"/>
      <c r="AD90" s="68"/>
      <c r="AE90" s="68"/>
      <c r="AF90" s="68"/>
      <c r="AG90" s="68"/>
      <c r="AH90" s="68"/>
      <c r="AI90" s="68"/>
      <c r="AJ90" s="68"/>
      <c r="AK90" s="68"/>
      <c r="AL90" s="68"/>
      <c r="AM90" s="68"/>
      <c r="AN90" s="68"/>
      <c r="AO90" s="68"/>
      <c r="AP90" s="21"/>
      <c r="AQ90" s="125" t="str">
        <f t="shared" si="2"/>
        <v>стр.4130</v>
      </c>
      <c r="AR90" s="188">
        <f t="shared" si="36"/>
        <v>0</v>
      </c>
      <c r="AS90" s="188">
        <f t="shared" si="3"/>
        <v>0</v>
      </c>
      <c r="AT90" s="188">
        <f t="shared" si="37"/>
        <v>0</v>
      </c>
      <c r="AU90" s="188">
        <f t="shared" si="4"/>
        <v>0</v>
      </c>
      <c r="AV90" s="188">
        <f t="shared" si="38"/>
        <v>0</v>
      </c>
      <c r="AW90" s="188">
        <f t="shared" si="5"/>
        <v>0</v>
      </c>
      <c r="AX90" s="188">
        <f t="shared" si="39"/>
        <v>0</v>
      </c>
      <c r="AY90" s="188">
        <f t="shared" si="6"/>
        <v>0</v>
      </c>
    </row>
    <row r="91" spans="1:51" ht="38.25">
      <c r="A91" s="208" t="s">
        <v>405</v>
      </c>
      <c r="B91" s="243">
        <v>4150</v>
      </c>
      <c r="C91" s="172" t="s">
        <v>58</v>
      </c>
      <c r="D91" s="67">
        <f t="shared" si="55"/>
        <v>0</v>
      </c>
      <c r="E91" s="67">
        <f t="shared" si="56"/>
        <v>0</v>
      </c>
      <c r="F91" s="67">
        <f t="shared" si="57"/>
        <v>0</v>
      </c>
      <c r="G91" s="68"/>
      <c r="H91" s="68"/>
      <c r="I91" s="116"/>
      <c r="J91" s="116"/>
      <c r="K91" s="116"/>
      <c r="L91" s="116"/>
      <c r="M91" s="68"/>
      <c r="N91" s="68"/>
      <c r="O91" s="68"/>
      <c r="P91" s="68"/>
      <c r="Q91" s="68"/>
      <c r="R91" s="68"/>
      <c r="S91" s="68"/>
      <c r="T91" s="68"/>
      <c r="U91" s="67">
        <f t="shared" si="34"/>
        <v>0</v>
      </c>
      <c r="V91" s="67">
        <f t="shared" si="58"/>
        <v>0</v>
      </c>
      <c r="W91" s="67">
        <f t="shared" si="59"/>
        <v>0</v>
      </c>
      <c r="X91" s="68"/>
      <c r="Y91" s="68"/>
      <c r="Z91" s="68"/>
      <c r="AA91" s="68"/>
      <c r="AB91" s="116"/>
      <c r="AC91" s="116"/>
      <c r="AD91" s="68"/>
      <c r="AE91" s="68"/>
      <c r="AF91" s="68"/>
      <c r="AG91" s="68"/>
      <c r="AH91" s="68"/>
      <c r="AI91" s="68"/>
      <c r="AJ91" s="68"/>
      <c r="AK91" s="68"/>
      <c r="AL91" s="68"/>
      <c r="AM91" s="68"/>
      <c r="AN91" s="68"/>
      <c r="AO91" s="68"/>
      <c r="AP91" s="21"/>
      <c r="AQ91" s="125" t="str">
        <f t="shared" si="2"/>
        <v>стр.4150</v>
      </c>
      <c r="AR91" s="188">
        <f t="shared" si="36"/>
        <v>0</v>
      </c>
      <c r="AS91" s="188">
        <f t="shared" si="3"/>
        <v>0</v>
      </c>
      <c r="AT91" s="188">
        <f t="shared" si="37"/>
        <v>0</v>
      </c>
      <c r="AU91" s="188">
        <f t="shared" si="4"/>
        <v>0</v>
      </c>
      <c r="AV91" s="188">
        <f t="shared" si="38"/>
        <v>0</v>
      </c>
      <c r="AW91" s="188">
        <f t="shared" si="5"/>
        <v>0</v>
      </c>
      <c r="AX91" s="188">
        <f t="shared" si="39"/>
        <v>0</v>
      </c>
      <c r="AY91" s="188">
        <f t="shared" si="6"/>
        <v>0</v>
      </c>
    </row>
    <row r="92" spans="1:51" ht="76.5">
      <c r="A92" s="248" t="s">
        <v>406</v>
      </c>
      <c r="B92" s="172">
        <v>4160</v>
      </c>
      <c r="C92" s="172" t="s">
        <v>58</v>
      </c>
      <c r="D92" s="67">
        <f t="shared" si="55"/>
        <v>0</v>
      </c>
      <c r="E92" s="67">
        <f t="shared" si="56"/>
        <v>0</v>
      </c>
      <c r="F92" s="67">
        <f t="shared" si="57"/>
        <v>0</v>
      </c>
      <c r="G92" s="68"/>
      <c r="H92" s="68"/>
      <c r="I92" s="116"/>
      <c r="J92" s="116"/>
      <c r="K92" s="116"/>
      <c r="L92" s="116"/>
      <c r="M92" s="68"/>
      <c r="N92" s="68"/>
      <c r="O92" s="68"/>
      <c r="P92" s="68"/>
      <c r="Q92" s="68"/>
      <c r="R92" s="68"/>
      <c r="S92" s="68"/>
      <c r="T92" s="68"/>
      <c r="U92" s="67">
        <f t="shared" si="34"/>
        <v>0</v>
      </c>
      <c r="V92" s="67">
        <f t="shared" si="58"/>
        <v>0</v>
      </c>
      <c r="W92" s="67">
        <f t="shared" si="59"/>
        <v>0</v>
      </c>
      <c r="X92" s="68"/>
      <c r="Y92" s="68"/>
      <c r="Z92" s="68"/>
      <c r="AA92" s="68"/>
      <c r="AB92" s="116"/>
      <c r="AC92" s="116"/>
      <c r="AD92" s="68"/>
      <c r="AE92" s="68"/>
      <c r="AF92" s="68"/>
      <c r="AG92" s="68"/>
      <c r="AH92" s="68"/>
      <c r="AI92" s="68"/>
      <c r="AJ92" s="68"/>
      <c r="AK92" s="68"/>
      <c r="AL92" s="68"/>
      <c r="AM92" s="68"/>
      <c r="AN92" s="68"/>
      <c r="AO92" s="68"/>
      <c r="AP92" s="21"/>
      <c r="AQ92" s="125" t="str">
        <f t="shared" si="2"/>
        <v>стр.4160</v>
      </c>
      <c r="AR92" s="188">
        <f t="shared" si="36"/>
        <v>0</v>
      </c>
      <c r="AS92" s="188">
        <f t="shared" si="3"/>
        <v>0</v>
      </c>
      <c r="AT92" s="188">
        <f t="shared" si="37"/>
        <v>0</v>
      </c>
      <c r="AU92" s="188">
        <f t="shared" si="4"/>
        <v>0</v>
      </c>
      <c r="AV92" s="188">
        <f t="shared" si="38"/>
        <v>0</v>
      </c>
      <c r="AW92" s="188">
        <f t="shared" si="5"/>
        <v>0</v>
      </c>
      <c r="AX92" s="188">
        <f t="shared" si="39"/>
        <v>0</v>
      </c>
      <c r="AY92" s="188">
        <f t="shared" si="6"/>
        <v>0</v>
      </c>
    </row>
    <row r="93" spans="1:51" ht="25.5">
      <c r="A93" s="207" t="s">
        <v>407</v>
      </c>
      <c r="B93" s="172">
        <v>4161</v>
      </c>
      <c r="C93" s="172" t="s">
        <v>58</v>
      </c>
      <c r="D93" s="115">
        <f t="shared" si="55"/>
        <v>0</v>
      </c>
      <c r="E93" s="115">
        <f t="shared" si="56"/>
        <v>0</v>
      </c>
      <c r="F93" s="115">
        <f t="shared" si="57"/>
        <v>0</v>
      </c>
      <c r="G93" s="116"/>
      <c r="H93" s="116"/>
      <c r="I93" s="116"/>
      <c r="J93" s="116"/>
      <c r="K93" s="116"/>
      <c r="L93" s="116"/>
      <c r="M93" s="116"/>
      <c r="N93" s="116"/>
      <c r="O93" s="116"/>
      <c r="P93" s="116"/>
      <c r="Q93" s="116"/>
      <c r="R93" s="116"/>
      <c r="S93" s="116"/>
      <c r="T93" s="116"/>
      <c r="U93" s="115">
        <f>SUM(X93,AD93,AH93,AJ93)</f>
        <v>0</v>
      </c>
      <c r="V93" s="115">
        <f t="shared" si="58"/>
        <v>0</v>
      </c>
      <c r="W93" s="115">
        <f t="shared" si="59"/>
        <v>0</v>
      </c>
      <c r="X93" s="116"/>
      <c r="Y93" s="116"/>
      <c r="Z93" s="116"/>
      <c r="AA93" s="116"/>
      <c r="AB93" s="116"/>
      <c r="AC93" s="116"/>
      <c r="AD93" s="116"/>
      <c r="AE93" s="116"/>
      <c r="AF93" s="116"/>
      <c r="AG93" s="116"/>
      <c r="AH93" s="116"/>
      <c r="AI93" s="116"/>
      <c r="AJ93" s="116"/>
      <c r="AK93" s="116"/>
      <c r="AL93" s="116"/>
      <c r="AM93" s="116"/>
      <c r="AN93" s="116"/>
      <c r="AO93" s="116"/>
      <c r="AP93" s="107"/>
      <c r="AQ93" s="125" t="str">
        <f>"стр."&amp;B93</f>
        <v>стр.4161</v>
      </c>
      <c r="AR93" s="188">
        <f>IF(G93&gt;=(I93+K93),0,G93-(I93+K93))</f>
        <v>0</v>
      </c>
      <c r="AS93" s="188">
        <f>IF(H93&gt;=(J93+L93),0,H93-(J93+L93))</f>
        <v>0</v>
      </c>
      <c r="AT93" s="188">
        <f>IF(M93&gt;=O93,0,M93-O93)</f>
        <v>0</v>
      </c>
      <c r="AU93" s="188">
        <f>IF(N93&gt;=P93,0,N93-P93)</f>
        <v>0</v>
      </c>
      <c r="AV93" s="188">
        <f>IF(X93&gt;=(Z93+AB93),0,X93-(Z93+AB93))</f>
        <v>0</v>
      </c>
      <c r="AW93" s="188">
        <f>IF(Y93&gt;=(AA93+AC93),0,Y93-(AA93+AC93))</f>
        <v>0</v>
      </c>
      <c r="AX93" s="188">
        <f>IF(AD93&gt;=AF93,0,AD93-AF93)</f>
        <v>0</v>
      </c>
      <c r="AY93" s="188">
        <f>IF(AE93&gt;=AG93,0,AE93-AG93)</f>
        <v>0</v>
      </c>
    </row>
    <row r="94" spans="1:51" ht="63.75">
      <c r="A94" s="207" t="s">
        <v>408</v>
      </c>
      <c r="B94" s="243">
        <v>4170</v>
      </c>
      <c r="C94" s="172" t="s">
        <v>58</v>
      </c>
      <c r="D94" s="115">
        <f t="shared" si="55"/>
        <v>0</v>
      </c>
      <c r="E94" s="115">
        <f t="shared" si="56"/>
        <v>0</v>
      </c>
      <c r="F94" s="115">
        <f t="shared" si="57"/>
        <v>0</v>
      </c>
      <c r="G94" s="116"/>
      <c r="H94" s="116"/>
      <c r="I94" s="116"/>
      <c r="J94" s="116"/>
      <c r="K94" s="116"/>
      <c r="L94" s="116"/>
      <c r="M94" s="116"/>
      <c r="N94" s="116"/>
      <c r="O94" s="116"/>
      <c r="P94" s="116"/>
      <c r="Q94" s="116"/>
      <c r="R94" s="116"/>
      <c r="S94" s="116"/>
      <c r="T94" s="116"/>
      <c r="U94" s="115">
        <f>SUM(X94,AD94,AH94,AJ94)</f>
        <v>0</v>
      </c>
      <c r="V94" s="115">
        <f t="shared" si="58"/>
        <v>0</v>
      </c>
      <c r="W94" s="115">
        <f t="shared" si="59"/>
        <v>0</v>
      </c>
      <c r="X94" s="116"/>
      <c r="Y94" s="116"/>
      <c r="Z94" s="116"/>
      <c r="AA94" s="116"/>
      <c r="AB94" s="116"/>
      <c r="AC94" s="116"/>
      <c r="AD94" s="116"/>
      <c r="AE94" s="116"/>
      <c r="AF94" s="116"/>
      <c r="AG94" s="116"/>
      <c r="AH94" s="116"/>
      <c r="AI94" s="116"/>
      <c r="AJ94" s="116"/>
      <c r="AK94" s="116"/>
      <c r="AL94" s="116"/>
      <c r="AM94" s="116"/>
      <c r="AN94" s="116"/>
      <c r="AO94" s="116"/>
      <c r="AP94" s="107"/>
      <c r="AQ94" s="125" t="str">
        <f t="shared" si="2"/>
        <v>стр.4170</v>
      </c>
      <c r="AR94" s="188">
        <f t="shared" si="36"/>
        <v>0</v>
      </c>
      <c r="AS94" s="188">
        <f t="shared" si="3"/>
        <v>0</v>
      </c>
      <c r="AT94" s="188">
        <f t="shared" si="37"/>
        <v>0</v>
      </c>
      <c r="AU94" s="188">
        <f t="shared" si="4"/>
        <v>0</v>
      </c>
      <c r="AV94" s="188">
        <f t="shared" si="38"/>
        <v>0</v>
      </c>
      <c r="AW94" s="188">
        <f t="shared" si="5"/>
        <v>0</v>
      </c>
      <c r="AX94" s="188">
        <f t="shared" si="39"/>
        <v>0</v>
      </c>
      <c r="AY94" s="188">
        <f t="shared" si="6"/>
        <v>0</v>
      </c>
    </row>
    <row r="95" spans="1:51" ht="22.5" customHeight="1">
      <c r="A95" s="412" t="s">
        <v>409</v>
      </c>
      <c r="B95" s="172">
        <v>4180</v>
      </c>
      <c r="C95" s="172" t="s">
        <v>58</v>
      </c>
      <c r="D95" s="67">
        <f t="shared" si="55"/>
        <v>0</v>
      </c>
      <c r="E95" s="67">
        <f t="shared" si="56"/>
        <v>0</v>
      </c>
      <c r="F95" s="67">
        <f t="shared" si="57"/>
        <v>0</v>
      </c>
      <c r="G95" s="68"/>
      <c r="H95" s="68"/>
      <c r="I95" s="116"/>
      <c r="J95" s="116"/>
      <c r="K95" s="116"/>
      <c r="L95" s="116"/>
      <c r="M95" s="68"/>
      <c r="N95" s="68"/>
      <c r="O95" s="68"/>
      <c r="P95" s="68"/>
      <c r="Q95" s="68"/>
      <c r="R95" s="68"/>
      <c r="S95" s="68"/>
      <c r="T95" s="68"/>
      <c r="U95" s="67">
        <f t="shared" si="34"/>
        <v>0</v>
      </c>
      <c r="V95" s="67">
        <f t="shared" si="58"/>
        <v>0</v>
      </c>
      <c r="W95" s="67">
        <f t="shared" si="59"/>
        <v>0</v>
      </c>
      <c r="X95" s="68"/>
      <c r="Y95" s="68"/>
      <c r="Z95" s="68"/>
      <c r="AA95" s="68"/>
      <c r="AB95" s="116"/>
      <c r="AC95" s="116"/>
      <c r="AD95" s="68"/>
      <c r="AE95" s="68"/>
      <c r="AF95" s="68"/>
      <c r="AG95" s="68"/>
      <c r="AH95" s="68"/>
      <c r="AI95" s="68"/>
      <c r="AJ95" s="68"/>
      <c r="AK95" s="68"/>
      <c r="AL95" s="68"/>
      <c r="AM95" s="68"/>
      <c r="AN95" s="68"/>
      <c r="AO95" s="68"/>
      <c r="AP95" s="21"/>
      <c r="AQ95" s="125" t="str">
        <f t="shared" si="2"/>
        <v>стр.4180</v>
      </c>
      <c r="AR95" s="188">
        <f t="shared" si="36"/>
        <v>0</v>
      </c>
      <c r="AS95" s="188">
        <f t="shared" si="3"/>
        <v>0</v>
      </c>
      <c r="AT95" s="188">
        <f t="shared" si="37"/>
        <v>0</v>
      </c>
      <c r="AU95" s="188">
        <f t="shared" si="4"/>
        <v>0</v>
      </c>
      <c r="AV95" s="188">
        <f t="shared" si="38"/>
        <v>0</v>
      </c>
      <c r="AW95" s="188">
        <f t="shared" si="5"/>
        <v>0</v>
      </c>
      <c r="AX95" s="188">
        <f t="shared" si="39"/>
        <v>0</v>
      </c>
      <c r="AY95" s="188">
        <f t="shared" si="6"/>
        <v>0</v>
      </c>
    </row>
    <row r="96" spans="1:51" ht="22.5" customHeight="1">
      <c r="A96" s="413"/>
      <c r="B96" s="243">
        <v>4190</v>
      </c>
      <c r="C96" s="243" t="s">
        <v>109</v>
      </c>
      <c r="D96" s="67">
        <f t="shared" si="55"/>
        <v>0</v>
      </c>
      <c r="E96" s="78" t="s">
        <v>90</v>
      </c>
      <c r="F96" s="78" t="s">
        <v>90</v>
      </c>
      <c r="G96" s="68"/>
      <c r="H96" s="78" t="s">
        <v>90</v>
      </c>
      <c r="I96" s="116"/>
      <c r="J96" s="123" t="s">
        <v>90</v>
      </c>
      <c r="K96" s="116"/>
      <c r="L96" s="123" t="s">
        <v>90</v>
      </c>
      <c r="M96" s="68"/>
      <c r="N96" s="78" t="s">
        <v>90</v>
      </c>
      <c r="O96" s="68"/>
      <c r="P96" s="78" t="s">
        <v>90</v>
      </c>
      <c r="Q96" s="68"/>
      <c r="R96" s="78" t="s">
        <v>90</v>
      </c>
      <c r="S96" s="68"/>
      <c r="T96" s="78" t="s">
        <v>90</v>
      </c>
      <c r="U96" s="67">
        <f t="shared" si="34"/>
        <v>0</v>
      </c>
      <c r="V96" s="78" t="s">
        <v>90</v>
      </c>
      <c r="W96" s="78" t="s">
        <v>90</v>
      </c>
      <c r="X96" s="68"/>
      <c r="Y96" s="78" t="s">
        <v>90</v>
      </c>
      <c r="Z96" s="68"/>
      <c r="AA96" s="78" t="s">
        <v>90</v>
      </c>
      <c r="AB96" s="116"/>
      <c r="AC96" s="123" t="s">
        <v>90</v>
      </c>
      <c r="AD96" s="68"/>
      <c r="AE96" s="78" t="s">
        <v>90</v>
      </c>
      <c r="AF96" s="68"/>
      <c r="AG96" s="78" t="s">
        <v>90</v>
      </c>
      <c r="AH96" s="68"/>
      <c r="AI96" s="78" t="s">
        <v>90</v>
      </c>
      <c r="AJ96" s="68"/>
      <c r="AK96" s="78" t="s">
        <v>90</v>
      </c>
      <c r="AL96" s="68"/>
      <c r="AM96" s="78" t="s">
        <v>90</v>
      </c>
      <c r="AN96" s="68"/>
      <c r="AO96" s="78" t="s">
        <v>90</v>
      </c>
      <c r="AP96" s="21"/>
      <c r="AQ96" s="125" t="str">
        <f t="shared" si="2"/>
        <v>стр.4190</v>
      </c>
      <c r="AR96" s="188">
        <f t="shared" si="36"/>
        <v>0</v>
      </c>
      <c r="AS96" s="187" t="s">
        <v>90</v>
      </c>
      <c r="AT96" s="188">
        <f t="shared" si="37"/>
        <v>0</v>
      </c>
      <c r="AU96" s="187" t="s">
        <v>90</v>
      </c>
      <c r="AV96" s="188">
        <f t="shared" si="38"/>
        <v>0</v>
      </c>
      <c r="AW96" s="187" t="s">
        <v>90</v>
      </c>
      <c r="AX96" s="188">
        <f t="shared" si="39"/>
        <v>0</v>
      </c>
      <c r="AY96" s="187" t="s">
        <v>90</v>
      </c>
    </row>
    <row r="97" spans="1:51" ht="22.5" customHeight="1">
      <c r="A97" s="414" t="s">
        <v>410</v>
      </c>
      <c r="B97" s="172">
        <v>4200</v>
      </c>
      <c r="C97" s="172" t="s">
        <v>58</v>
      </c>
      <c r="D97" s="67">
        <f t="shared" si="55"/>
        <v>0</v>
      </c>
      <c r="E97" s="67">
        <f>IF(D97&lt;&gt;0,F97/D97*1000,0)</f>
        <v>0</v>
      </c>
      <c r="F97" s="67">
        <f>SUM(H97,N97,R97,T97)</f>
        <v>0</v>
      </c>
      <c r="G97" s="68"/>
      <c r="H97" s="68"/>
      <c r="I97" s="116"/>
      <c r="J97" s="116"/>
      <c r="K97" s="116"/>
      <c r="L97" s="116"/>
      <c r="M97" s="68"/>
      <c r="N97" s="68"/>
      <c r="O97" s="68"/>
      <c r="P97" s="68"/>
      <c r="Q97" s="68"/>
      <c r="R97" s="68"/>
      <c r="S97" s="68"/>
      <c r="T97" s="68"/>
      <c r="U97" s="67">
        <f t="shared" si="34"/>
        <v>0</v>
      </c>
      <c r="V97" s="67">
        <f>IF(U97&lt;&gt;0,W97/U97*1000,0)</f>
        <v>0</v>
      </c>
      <c r="W97" s="67">
        <f>SUM(Y97,AE97,AI97,AK97)</f>
        <v>0</v>
      </c>
      <c r="X97" s="68"/>
      <c r="Y97" s="68"/>
      <c r="Z97" s="68"/>
      <c r="AA97" s="68"/>
      <c r="AB97" s="116"/>
      <c r="AC97" s="116"/>
      <c r="AD97" s="68"/>
      <c r="AE97" s="68"/>
      <c r="AF97" s="68"/>
      <c r="AG97" s="68"/>
      <c r="AH97" s="68"/>
      <c r="AI97" s="68"/>
      <c r="AJ97" s="68"/>
      <c r="AK97" s="68"/>
      <c r="AL97" s="68"/>
      <c r="AM97" s="68"/>
      <c r="AN97" s="68"/>
      <c r="AO97" s="68"/>
      <c r="AP97" s="21"/>
      <c r="AQ97" s="125" t="str">
        <f t="shared" si="2"/>
        <v>стр.4200</v>
      </c>
      <c r="AR97" s="188">
        <f t="shared" si="36"/>
        <v>0</v>
      </c>
      <c r="AS97" s="188">
        <f t="shared" si="3"/>
        <v>0</v>
      </c>
      <c r="AT97" s="188">
        <f t="shared" si="37"/>
        <v>0</v>
      </c>
      <c r="AU97" s="188">
        <f t="shared" si="4"/>
        <v>0</v>
      </c>
      <c r="AV97" s="188">
        <f t="shared" si="38"/>
        <v>0</v>
      </c>
      <c r="AW97" s="188">
        <f t="shared" si="5"/>
        <v>0</v>
      </c>
      <c r="AX97" s="188">
        <f t="shared" si="39"/>
        <v>0</v>
      </c>
      <c r="AY97" s="188">
        <f t="shared" si="6"/>
        <v>0</v>
      </c>
    </row>
    <row r="98" spans="1:51" ht="22.5" customHeight="1">
      <c r="A98" s="413"/>
      <c r="B98" s="243">
        <v>4210</v>
      </c>
      <c r="C98" s="243" t="s">
        <v>109</v>
      </c>
      <c r="D98" s="67">
        <f t="shared" si="55"/>
        <v>0</v>
      </c>
      <c r="E98" s="78" t="s">
        <v>90</v>
      </c>
      <c r="F98" s="78" t="s">
        <v>90</v>
      </c>
      <c r="G98" s="68"/>
      <c r="H98" s="78" t="s">
        <v>90</v>
      </c>
      <c r="I98" s="116"/>
      <c r="J98" s="123" t="s">
        <v>90</v>
      </c>
      <c r="K98" s="116"/>
      <c r="L98" s="123" t="s">
        <v>90</v>
      </c>
      <c r="M98" s="68"/>
      <c r="N98" s="78" t="s">
        <v>90</v>
      </c>
      <c r="O98" s="68"/>
      <c r="P98" s="78" t="s">
        <v>90</v>
      </c>
      <c r="Q98" s="68"/>
      <c r="R98" s="78" t="s">
        <v>90</v>
      </c>
      <c r="S98" s="68"/>
      <c r="T98" s="78" t="s">
        <v>90</v>
      </c>
      <c r="U98" s="67">
        <f t="shared" si="34"/>
        <v>0</v>
      </c>
      <c r="V98" s="78" t="s">
        <v>90</v>
      </c>
      <c r="W98" s="78" t="s">
        <v>90</v>
      </c>
      <c r="X98" s="68"/>
      <c r="Y98" s="78" t="s">
        <v>90</v>
      </c>
      <c r="Z98" s="68"/>
      <c r="AA98" s="78" t="s">
        <v>90</v>
      </c>
      <c r="AB98" s="116"/>
      <c r="AC98" s="123" t="s">
        <v>90</v>
      </c>
      <c r="AD98" s="68"/>
      <c r="AE98" s="78" t="s">
        <v>90</v>
      </c>
      <c r="AF98" s="68"/>
      <c r="AG98" s="78" t="s">
        <v>90</v>
      </c>
      <c r="AH98" s="68"/>
      <c r="AI98" s="78" t="s">
        <v>90</v>
      </c>
      <c r="AJ98" s="68"/>
      <c r="AK98" s="78" t="s">
        <v>90</v>
      </c>
      <c r="AL98" s="68"/>
      <c r="AM98" s="78" t="s">
        <v>90</v>
      </c>
      <c r="AN98" s="68"/>
      <c r="AO98" s="78" t="s">
        <v>90</v>
      </c>
      <c r="AP98" s="21"/>
      <c r="AQ98" s="125" t="str">
        <f t="shared" si="2"/>
        <v>стр.4210</v>
      </c>
      <c r="AR98" s="188">
        <f t="shared" si="36"/>
        <v>0</v>
      </c>
      <c r="AS98" s="187" t="s">
        <v>90</v>
      </c>
      <c r="AT98" s="188">
        <f t="shared" si="37"/>
        <v>0</v>
      </c>
      <c r="AU98" s="187" t="s">
        <v>90</v>
      </c>
      <c r="AV98" s="188">
        <f t="shared" si="38"/>
        <v>0</v>
      </c>
      <c r="AW98" s="187" t="s">
        <v>90</v>
      </c>
      <c r="AX98" s="188">
        <f t="shared" si="39"/>
        <v>0</v>
      </c>
      <c r="AY98" s="187" t="s">
        <v>90</v>
      </c>
    </row>
    <row r="99" spans="1:51" ht="22.5" customHeight="1">
      <c r="A99" s="414" t="s">
        <v>411</v>
      </c>
      <c r="B99" s="172">
        <v>4220</v>
      </c>
      <c r="C99" s="243" t="s">
        <v>58</v>
      </c>
      <c r="D99" s="67">
        <f t="shared" si="55"/>
        <v>0</v>
      </c>
      <c r="E99" s="67">
        <f>IF(D99&lt;&gt;0,F99/D99*1000,0)</f>
        <v>0</v>
      </c>
      <c r="F99" s="67">
        <f>SUM(H99,N99,R99,T99)</f>
        <v>0</v>
      </c>
      <c r="G99" s="68"/>
      <c r="H99" s="68"/>
      <c r="I99" s="116"/>
      <c r="J99" s="116"/>
      <c r="K99" s="116"/>
      <c r="L99" s="116"/>
      <c r="M99" s="68"/>
      <c r="N99" s="68"/>
      <c r="O99" s="68"/>
      <c r="P99" s="68"/>
      <c r="Q99" s="68"/>
      <c r="R99" s="68"/>
      <c r="S99" s="68"/>
      <c r="T99" s="68"/>
      <c r="U99" s="67">
        <f t="shared" si="34"/>
        <v>0</v>
      </c>
      <c r="V99" s="67">
        <f>IF(U99&lt;&gt;0,W99/U99*1000,0)</f>
        <v>0</v>
      </c>
      <c r="W99" s="67">
        <f>SUM(Y99,AE99,AI99,AK99)</f>
        <v>0</v>
      </c>
      <c r="X99" s="68"/>
      <c r="Y99" s="68"/>
      <c r="Z99" s="68"/>
      <c r="AA99" s="68"/>
      <c r="AB99" s="116"/>
      <c r="AC99" s="116"/>
      <c r="AD99" s="68"/>
      <c r="AE99" s="68"/>
      <c r="AF99" s="68"/>
      <c r="AG99" s="68"/>
      <c r="AH99" s="68"/>
      <c r="AI99" s="68"/>
      <c r="AJ99" s="68"/>
      <c r="AK99" s="68"/>
      <c r="AL99" s="68"/>
      <c r="AM99" s="68"/>
      <c r="AN99" s="68"/>
      <c r="AO99" s="68"/>
      <c r="AP99" s="21"/>
      <c r="AQ99" s="125" t="str">
        <f t="shared" si="2"/>
        <v>стр.4220</v>
      </c>
      <c r="AR99" s="188">
        <f t="shared" si="36"/>
        <v>0</v>
      </c>
      <c r="AS99" s="188">
        <f t="shared" si="3"/>
        <v>0</v>
      </c>
      <c r="AT99" s="188">
        <f t="shared" si="37"/>
        <v>0</v>
      </c>
      <c r="AU99" s="188">
        <f t="shared" si="4"/>
        <v>0</v>
      </c>
      <c r="AV99" s="188">
        <f t="shared" si="38"/>
        <v>0</v>
      </c>
      <c r="AW99" s="188">
        <f t="shared" si="5"/>
        <v>0</v>
      </c>
      <c r="AX99" s="188">
        <f t="shared" si="39"/>
        <v>0</v>
      </c>
      <c r="AY99" s="188">
        <f t="shared" si="6"/>
        <v>0</v>
      </c>
    </row>
    <row r="100" spans="1:51" ht="22.5" customHeight="1">
      <c r="A100" s="413"/>
      <c r="B100" s="243">
        <v>4230</v>
      </c>
      <c r="C100" s="243" t="s">
        <v>109</v>
      </c>
      <c r="D100" s="67">
        <f t="shared" si="55"/>
        <v>0</v>
      </c>
      <c r="E100" s="78" t="s">
        <v>90</v>
      </c>
      <c r="F100" s="78" t="s">
        <v>90</v>
      </c>
      <c r="G100" s="68"/>
      <c r="H100" s="78" t="s">
        <v>90</v>
      </c>
      <c r="I100" s="116"/>
      <c r="J100" s="123" t="s">
        <v>90</v>
      </c>
      <c r="K100" s="116"/>
      <c r="L100" s="123" t="s">
        <v>90</v>
      </c>
      <c r="M100" s="68"/>
      <c r="N100" s="78" t="s">
        <v>90</v>
      </c>
      <c r="O100" s="68"/>
      <c r="P100" s="78" t="s">
        <v>90</v>
      </c>
      <c r="Q100" s="68"/>
      <c r="R100" s="78" t="s">
        <v>90</v>
      </c>
      <c r="S100" s="68"/>
      <c r="T100" s="78" t="s">
        <v>90</v>
      </c>
      <c r="U100" s="67">
        <f t="shared" si="34"/>
        <v>0</v>
      </c>
      <c r="V100" s="78" t="s">
        <v>90</v>
      </c>
      <c r="W100" s="78" t="s">
        <v>90</v>
      </c>
      <c r="X100" s="68"/>
      <c r="Y100" s="78" t="s">
        <v>90</v>
      </c>
      <c r="Z100" s="68"/>
      <c r="AA100" s="78" t="s">
        <v>90</v>
      </c>
      <c r="AB100" s="116"/>
      <c r="AC100" s="123" t="s">
        <v>90</v>
      </c>
      <c r="AD100" s="68"/>
      <c r="AE100" s="78" t="s">
        <v>90</v>
      </c>
      <c r="AF100" s="68"/>
      <c r="AG100" s="78" t="s">
        <v>90</v>
      </c>
      <c r="AH100" s="68"/>
      <c r="AI100" s="78" t="s">
        <v>90</v>
      </c>
      <c r="AJ100" s="68"/>
      <c r="AK100" s="78" t="s">
        <v>90</v>
      </c>
      <c r="AL100" s="68"/>
      <c r="AM100" s="78" t="s">
        <v>90</v>
      </c>
      <c r="AN100" s="68"/>
      <c r="AO100" s="78" t="s">
        <v>90</v>
      </c>
      <c r="AP100" s="21"/>
      <c r="AQ100" s="125" t="str">
        <f t="shared" si="2"/>
        <v>стр.4230</v>
      </c>
      <c r="AR100" s="188">
        <f t="shared" si="36"/>
        <v>0</v>
      </c>
      <c r="AS100" s="187" t="s">
        <v>90</v>
      </c>
      <c r="AT100" s="188">
        <f t="shared" si="37"/>
        <v>0</v>
      </c>
      <c r="AU100" s="187" t="s">
        <v>90</v>
      </c>
      <c r="AV100" s="188">
        <f t="shared" si="38"/>
        <v>0</v>
      </c>
      <c r="AW100" s="187" t="s">
        <v>90</v>
      </c>
      <c r="AX100" s="188">
        <f t="shared" si="39"/>
        <v>0</v>
      </c>
      <c r="AY100" s="187" t="s">
        <v>90</v>
      </c>
    </row>
    <row r="101" spans="1:51" ht="38.25">
      <c r="A101" s="208" t="s">
        <v>412</v>
      </c>
      <c r="B101" s="172">
        <v>4240</v>
      </c>
      <c r="C101" s="172" t="s">
        <v>93</v>
      </c>
      <c r="D101" s="84">
        <f t="shared" si="55"/>
        <v>0</v>
      </c>
      <c r="E101" s="67">
        <f>IF(D101&lt;&gt;0,F101/D101*1000,0)</f>
        <v>0</v>
      </c>
      <c r="F101" s="67">
        <f>SUM(H101,N101,R101,T101)</f>
        <v>0</v>
      </c>
      <c r="G101" s="69"/>
      <c r="H101" s="68"/>
      <c r="I101" s="118"/>
      <c r="J101" s="116"/>
      <c r="K101" s="118"/>
      <c r="L101" s="116"/>
      <c r="M101" s="69"/>
      <c r="N101" s="68"/>
      <c r="O101" s="69"/>
      <c r="P101" s="68"/>
      <c r="Q101" s="69"/>
      <c r="R101" s="68"/>
      <c r="S101" s="69"/>
      <c r="T101" s="68"/>
      <c r="U101" s="84">
        <f t="shared" si="34"/>
        <v>0</v>
      </c>
      <c r="V101" s="67">
        <f>IF(U101&lt;&gt;0,W101/U101*1000,0)</f>
        <v>0</v>
      </c>
      <c r="W101" s="67">
        <f>SUM(Y101,AE101,AI101,AK101)</f>
        <v>0</v>
      </c>
      <c r="X101" s="69"/>
      <c r="Y101" s="68"/>
      <c r="Z101" s="69"/>
      <c r="AA101" s="68"/>
      <c r="AB101" s="118"/>
      <c r="AC101" s="116"/>
      <c r="AD101" s="69"/>
      <c r="AE101" s="68"/>
      <c r="AF101" s="69"/>
      <c r="AG101" s="68"/>
      <c r="AH101" s="69"/>
      <c r="AI101" s="68"/>
      <c r="AJ101" s="69"/>
      <c r="AK101" s="68"/>
      <c r="AL101" s="69"/>
      <c r="AM101" s="68"/>
      <c r="AN101" s="69"/>
      <c r="AO101" s="68"/>
      <c r="AP101" s="21"/>
      <c r="AQ101" s="125" t="str">
        <f t="shared" si="2"/>
        <v>стр.4240</v>
      </c>
      <c r="AR101" s="188">
        <f t="shared" si="36"/>
        <v>0</v>
      </c>
      <c r="AS101" s="188">
        <f t="shared" si="3"/>
        <v>0</v>
      </c>
      <c r="AT101" s="188">
        <f t="shared" si="37"/>
        <v>0</v>
      </c>
      <c r="AU101" s="188">
        <f t="shared" si="4"/>
        <v>0</v>
      </c>
      <c r="AV101" s="188">
        <f t="shared" si="38"/>
        <v>0</v>
      </c>
      <c r="AW101" s="188">
        <f t="shared" si="5"/>
        <v>0</v>
      </c>
      <c r="AX101" s="188">
        <f t="shared" si="39"/>
        <v>0</v>
      </c>
      <c r="AY101" s="188">
        <f t="shared" si="6"/>
        <v>0</v>
      </c>
    </row>
    <row r="102" spans="1:51" ht="76.5">
      <c r="A102" s="251" t="s">
        <v>328</v>
      </c>
      <c r="B102" s="172">
        <v>4300</v>
      </c>
      <c r="C102" s="172" t="s">
        <v>59</v>
      </c>
      <c r="D102" s="121" t="s">
        <v>90</v>
      </c>
      <c r="E102" s="121" t="s">
        <v>90</v>
      </c>
      <c r="F102" s="120">
        <f>SUM(H102,N102,R102,T102)</f>
        <v>0</v>
      </c>
      <c r="G102" s="121" t="s">
        <v>90</v>
      </c>
      <c r="H102" s="119">
        <f>H103</f>
        <v>0</v>
      </c>
      <c r="I102" s="121" t="s">
        <v>90</v>
      </c>
      <c r="J102" s="119">
        <f>J103</f>
        <v>0</v>
      </c>
      <c r="K102" s="121" t="s">
        <v>90</v>
      </c>
      <c r="L102" s="119">
        <f>L103</f>
        <v>0</v>
      </c>
      <c r="M102" s="121" t="s">
        <v>90</v>
      </c>
      <c r="N102" s="119">
        <f>N103</f>
        <v>0</v>
      </c>
      <c r="O102" s="121" t="s">
        <v>90</v>
      </c>
      <c r="P102" s="119">
        <f>P103</f>
        <v>0</v>
      </c>
      <c r="Q102" s="121" t="s">
        <v>90</v>
      </c>
      <c r="R102" s="119">
        <f>R103</f>
        <v>0</v>
      </c>
      <c r="S102" s="121" t="s">
        <v>90</v>
      </c>
      <c r="T102" s="119">
        <f>T103</f>
        <v>0</v>
      </c>
      <c r="U102" s="121" t="s">
        <v>90</v>
      </c>
      <c r="V102" s="121" t="s">
        <v>90</v>
      </c>
      <c r="W102" s="120">
        <f>SUM(Y102,AE102,AI102,AK102)</f>
        <v>0</v>
      </c>
      <c r="X102" s="121" t="s">
        <v>90</v>
      </c>
      <c r="Y102" s="119">
        <f>Y103</f>
        <v>0</v>
      </c>
      <c r="Z102" s="121" t="s">
        <v>90</v>
      </c>
      <c r="AA102" s="119">
        <f>AA103</f>
        <v>0</v>
      </c>
      <c r="AB102" s="121" t="s">
        <v>90</v>
      </c>
      <c r="AC102" s="119">
        <f>AC103</f>
        <v>0</v>
      </c>
      <c r="AD102" s="121" t="s">
        <v>90</v>
      </c>
      <c r="AE102" s="119">
        <f>AE103</f>
        <v>0</v>
      </c>
      <c r="AF102" s="121" t="s">
        <v>90</v>
      </c>
      <c r="AG102" s="119">
        <f>AG103</f>
        <v>0</v>
      </c>
      <c r="AH102" s="121" t="s">
        <v>90</v>
      </c>
      <c r="AI102" s="119">
        <f>AI103</f>
        <v>0</v>
      </c>
      <c r="AJ102" s="121" t="s">
        <v>90</v>
      </c>
      <c r="AK102" s="119">
        <f>AK103</f>
        <v>0</v>
      </c>
      <c r="AL102" s="121" t="s">
        <v>90</v>
      </c>
      <c r="AM102" s="119">
        <f>AM103</f>
        <v>0</v>
      </c>
      <c r="AN102" s="121" t="s">
        <v>90</v>
      </c>
      <c r="AO102" s="119">
        <f>AO103</f>
        <v>0</v>
      </c>
      <c r="AP102" s="107"/>
      <c r="AQ102" s="125" t="str">
        <f>"стр."&amp;B102</f>
        <v>стр.4300</v>
      </c>
      <c r="AR102" s="187" t="s">
        <v>90</v>
      </c>
      <c r="AS102" s="188">
        <f>IF(H102&gt;=(J102+L102),0,H102-(J102+L102))</f>
        <v>0</v>
      </c>
      <c r="AT102" s="187" t="s">
        <v>90</v>
      </c>
      <c r="AU102" s="188">
        <f>IF(N102&gt;=P102,0,N102-P102)</f>
        <v>0</v>
      </c>
      <c r="AV102" s="187" t="s">
        <v>90</v>
      </c>
      <c r="AW102" s="188">
        <f>IF(Y102&gt;=(AA102+AC102),0,Y102-(AA102+AC102))</f>
        <v>0</v>
      </c>
      <c r="AX102" s="187" t="s">
        <v>90</v>
      </c>
      <c r="AY102" s="188">
        <f>IF(AE102&gt;=AG102,0,AE102-AG102)</f>
        <v>0</v>
      </c>
    </row>
    <row r="103" spans="1:51" ht="25.5">
      <c r="A103" s="210" t="s">
        <v>413</v>
      </c>
      <c r="B103" s="139">
        <v>5000</v>
      </c>
      <c r="C103" s="139" t="s">
        <v>59</v>
      </c>
      <c r="D103" s="77" t="s">
        <v>90</v>
      </c>
      <c r="E103" s="77" t="s">
        <v>90</v>
      </c>
      <c r="F103" s="71">
        <f>SUM(H103,N103,R103,T103)</f>
        <v>0</v>
      </c>
      <c r="G103" s="77" t="s">
        <v>90</v>
      </c>
      <c r="H103" s="70">
        <f>H104+H126</f>
        <v>0</v>
      </c>
      <c r="I103" s="121" t="s">
        <v>90</v>
      </c>
      <c r="J103" s="119">
        <f>J104+J126</f>
        <v>0</v>
      </c>
      <c r="K103" s="121" t="s">
        <v>90</v>
      </c>
      <c r="L103" s="119">
        <f>L104+L126</f>
        <v>0</v>
      </c>
      <c r="M103" s="77" t="s">
        <v>90</v>
      </c>
      <c r="N103" s="119">
        <f>N104+N126</f>
        <v>0</v>
      </c>
      <c r="O103" s="77" t="s">
        <v>90</v>
      </c>
      <c r="P103" s="119">
        <f>P104+P126</f>
        <v>0</v>
      </c>
      <c r="Q103" s="77" t="s">
        <v>90</v>
      </c>
      <c r="R103" s="119">
        <f>R104+R126</f>
        <v>0</v>
      </c>
      <c r="S103" s="77" t="s">
        <v>90</v>
      </c>
      <c r="T103" s="119">
        <f>T104+T126</f>
        <v>0</v>
      </c>
      <c r="U103" s="77" t="s">
        <v>90</v>
      </c>
      <c r="V103" s="77" t="s">
        <v>90</v>
      </c>
      <c r="W103" s="71">
        <f>SUM(Y103,AE103,AI103,AK103)</f>
        <v>0</v>
      </c>
      <c r="X103" s="77" t="s">
        <v>90</v>
      </c>
      <c r="Y103" s="119">
        <f>Y104+Y126</f>
        <v>0</v>
      </c>
      <c r="Z103" s="77" t="s">
        <v>90</v>
      </c>
      <c r="AA103" s="119">
        <f>AA104+AA126</f>
        <v>0</v>
      </c>
      <c r="AB103" s="121" t="s">
        <v>90</v>
      </c>
      <c r="AC103" s="119">
        <f>AC104+AC126</f>
        <v>0</v>
      </c>
      <c r="AD103" s="77" t="s">
        <v>90</v>
      </c>
      <c r="AE103" s="119">
        <f>AE104+AE126</f>
        <v>0</v>
      </c>
      <c r="AF103" s="77" t="s">
        <v>90</v>
      </c>
      <c r="AG103" s="119">
        <f>AG104+AG126</f>
        <v>0</v>
      </c>
      <c r="AH103" s="77" t="s">
        <v>90</v>
      </c>
      <c r="AI103" s="119">
        <f>AI104+AI126</f>
        <v>0</v>
      </c>
      <c r="AJ103" s="77" t="s">
        <v>90</v>
      </c>
      <c r="AK103" s="119">
        <f>AK104+AK126</f>
        <v>0</v>
      </c>
      <c r="AL103" s="77" t="s">
        <v>90</v>
      </c>
      <c r="AM103" s="119">
        <f>AM104+AM126</f>
        <v>0</v>
      </c>
      <c r="AN103" s="77" t="s">
        <v>90</v>
      </c>
      <c r="AO103" s="119">
        <f>AO104+AO126</f>
        <v>0</v>
      </c>
      <c r="AP103" s="21"/>
      <c r="AQ103" s="125" t="str">
        <f t="shared" si="2"/>
        <v>стр.5000</v>
      </c>
      <c r="AR103" s="187" t="s">
        <v>90</v>
      </c>
      <c r="AS103" s="188">
        <f t="shared" si="3"/>
        <v>0</v>
      </c>
      <c r="AT103" s="187" t="s">
        <v>90</v>
      </c>
      <c r="AU103" s="188">
        <f t="shared" si="4"/>
        <v>0</v>
      </c>
      <c r="AV103" s="187" t="s">
        <v>90</v>
      </c>
      <c r="AW103" s="188">
        <f t="shared" si="5"/>
        <v>0</v>
      </c>
      <c r="AX103" s="187" t="s">
        <v>90</v>
      </c>
      <c r="AY103" s="188">
        <f t="shared" si="6"/>
        <v>0</v>
      </c>
    </row>
    <row r="104" spans="1:51" ht="12.75">
      <c r="A104" s="408" t="s">
        <v>273</v>
      </c>
      <c r="B104" s="140">
        <v>5010</v>
      </c>
      <c r="C104" s="140" t="s">
        <v>58</v>
      </c>
      <c r="D104" s="115">
        <f aca="true" t="shared" si="60" ref="D104:D109">SUM(G104,M104,Q104,S104)</f>
        <v>0</v>
      </c>
      <c r="E104" s="115">
        <f>IF(D104&lt;&gt;0,F104/D104*1000,0)</f>
        <v>0</v>
      </c>
      <c r="F104" s="115">
        <f>SUM(H104,N104,R104,T104)</f>
        <v>0</v>
      </c>
      <c r="G104" s="119">
        <f aca="true" t="shared" si="61" ref="G104:T104">G106+G108+G110+G112+G114+G116+G118+G120+G122+G124</f>
        <v>0</v>
      </c>
      <c r="H104" s="119">
        <f t="shared" si="61"/>
        <v>0</v>
      </c>
      <c r="I104" s="119">
        <f t="shared" si="61"/>
        <v>0</v>
      </c>
      <c r="J104" s="119">
        <f t="shared" si="61"/>
        <v>0</v>
      </c>
      <c r="K104" s="119">
        <f t="shared" si="61"/>
        <v>0</v>
      </c>
      <c r="L104" s="119">
        <f t="shared" si="61"/>
        <v>0</v>
      </c>
      <c r="M104" s="119">
        <f t="shared" si="61"/>
        <v>0</v>
      </c>
      <c r="N104" s="119">
        <f t="shared" si="61"/>
        <v>0</v>
      </c>
      <c r="O104" s="119">
        <f t="shared" si="61"/>
        <v>0</v>
      </c>
      <c r="P104" s="119">
        <f t="shared" si="61"/>
        <v>0</v>
      </c>
      <c r="Q104" s="119">
        <f t="shared" si="61"/>
        <v>0</v>
      </c>
      <c r="R104" s="119">
        <f t="shared" si="61"/>
        <v>0</v>
      </c>
      <c r="S104" s="119">
        <f t="shared" si="61"/>
        <v>0</v>
      </c>
      <c r="T104" s="119">
        <f t="shared" si="61"/>
        <v>0</v>
      </c>
      <c r="U104" s="115">
        <f aca="true" t="shared" si="62" ref="U104:U109">SUM(X104,AD104,AH104,AJ104)</f>
        <v>0</v>
      </c>
      <c r="V104" s="115">
        <f>IF(U104&lt;&gt;0,W104/U104*1000,0)</f>
        <v>0</v>
      </c>
      <c r="W104" s="115">
        <f>SUM(Y104,AE104,AI104,AK104)</f>
        <v>0</v>
      </c>
      <c r="X104" s="119">
        <f aca="true" t="shared" si="63" ref="X104:AO104">X106+X108+X110+X112+X114+X116+X118+X120+X122+X124</f>
        <v>0</v>
      </c>
      <c r="Y104" s="119">
        <f t="shared" si="63"/>
        <v>0</v>
      </c>
      <c r="Z104" s="119">
        <f t="shared" si="63"/>
        <v>0</v>
      </c>
      <c r="AA104" s="119">
        <f t="shared" si="63"/>
        <v>0</v>
      </c>
      <c r="AB104" s="119">
        <f t="shared" si="63"/>
        <v>0</v>
      </c>
      <c r="AC104" s="119">
        <f t="shared" si="63"/>
        <v>0</v>
      </c>
      <c r="AD104" s="119">
        <f t="shared" si="63"/>
        <v>0</v>
      </c>
      <c r="AE104" s="119">
        <f t="shared" si="63"/>
        <v>0</v>
      </c>
      <c r="AF104" s="119">
        <f t="shared" si="63"/>
        <v>0</v>
      </c>
      <c r="AG104" s="119">
        <f t="shared" si="63"/>
        <v>0</v>
      </c>
      <c r="AH104" s="119">
        <f t="shared" si="63"/>
        <v>0</v>
      </c>
      <c r="AI104" s="119">
        <f t="shared" si="63"/>
        <v>0</v>
      </c>
      <c r="AJ104" s="119">
        <f t="shared" si="63"/>
        <v>0</v>
      </c>
      <c r="AK104" s="119">
        <f t="shared" si="63"/>
        <v>0</v>
      </c>
      <c r="AL104" s="119">
        <f t="shared" si="63"/>
        <v>0</v>
      </c>
      <c r="AM104" s="119">
        <f t="shared" si="63"/>
        <v>0</v>
      </c>
      <c r="AN104" s="119">
        <f t="shared" si="63"/>
        <v>0</v>
      </c>
      <c r="AO104" s="119">
        <f t="shared" si="63"/>
        <v>0</v>
      </c>
      <c r="AP104" s="107"/>
      <c r="AQ104" s="125" t="str">
        <f t="shared" si="2"/>
        <v>стр.5010</v>
      </c>
      <c r="AR104" s="188">
        <f>IF(G104&gt;=(I104+K104),0,G104-(I104+K104))</f>
        <v>0</v>
      </c>
      <c r="AS104" s="188">
        <f t="shared" si="3"/>
        <v>0</v>
      </c>
      <c r="AT104" s="188">
        <f>IF(M104&gt;=O104,0,M104-O104)</f>
        <v>0</v>
      </c>
      <c r="AU104" s="188">
        <f t="shared" si="4"/>
        <v>0</v>
      </c>
      <c r="AV104" s="188">
        <f>IF(X104&gt;=(Z104+AB104),0,X104-(Z104+AB104))</f>
        <v>0</v>
      </c>
      <c r="AW104" s="188">
        <f t="shared" si="5"/>
        <v>0</v>
      </c>
      <c r="AX104" s="188">
        <f>IF(AD104&gt;=AF104,0,AD104-AF104)</f>
        <v>0</v>
      </c>
      <c r="AY104" s="188">
        <f t="shared" si="6"/>
        <v>0</v>
      </c>
    </row>
    <row r="105" spans="1:51" ht="15.75">
      <c r="A105" s="409"/>
      <c r="B105" s="140">
        <v>5020</v>
      </c>
      <c r="C105" s="141" t="s">
        <v>109</v>
      </c>
      <c r="D105" s="115">
        <f t="shared" si="60"/>
        <v>0</v>
      </c>
      <c r="E105" s="123" t="s">
        <v>90</v>
      </c>
      <c r="F105" s="123" t="s">
        <v>90</v>
      </c>
      <c r="G105" s="119">
        <f>G107+G109+G111+G113+G115+G117+G119+G121+G123+G125</f>
        <v>0</v>
      </c>
      <c r="H105" s="123" t="s">
        <v>90</v>
      </c>
      <c r="I105" s="119">
        <f>I107+I109+I111+I113+I115+I117+I119+I121+I123+I125</f>
        <v>0</v>
      </c>
      <c r="J105" s="123" t="s">
        <v>90</v>
      </c>
      <c r="K105" s="119">
        <f>K107+K109+K111+K113+K115+K117+K119+K121+K123+K125</f>
        <v>0</v>
      </c>
      <c r="L105" s="123" t="s">
        <v>90</v>
      </c>
      <c r="M105" s="119">
        <f>M107+M109+M111+M113+M115+M117+M119+M121+M123+M125</f>
        <v>0</v>
      </c>
      <c r="N105" s="123" t="s">
        <v>90</v>
      </c>
      <c r="O105" s="119">
        <f>O107+O109+O111+O113+O115+O117+O119+O121+O123+O125</f>
        <v>0</v>
      </c>
      <c r="P105" s="123" t="s">
        <v>90</v>
      </c>
      <c r="Q105" s="119">
        <f>Q107+Q109+Q111+Q113+Q115+Q117+Q119+Q121+Q123+Q125</f>
        <v>0</v>
      </c>
      <c r="R105" s="123" t="s">
        <v>90</v>
      </c>
      <c r="S105" s="119">
        <f>S107+S109+S111+S113+S115+S117+S119+S121+S123+S125</f>
        <v>0</v>
      </c>
      <c r="T105" s="123" t="s">
        <v>90</v>
      </c>
      <c r="U105" s="115">
        <f t="shared" si="62"/>
        <v>0</v>
      </c>
      <c r="V105" s="123" t="s">
        <v>90</v>
      </c>
      <c r="W105" s="123" t="s">
        <v>90</v>
      </c>
      <c r="X105" s="119">
        <f>X107+X109+X111+X113+X115+X117+X119+X121+X123+X125</f>
        <v>0</v>
      </c>
      <c r="Y105" s="123" t="s">
        <v>90</v>
      </c>
      <c r="Z105" s="119">
        <f>Z107+Z109+Z111+Z113+Z115+Z117+Z119+Z121+Z123+Z125</f>
        <v>0</v>
      </c>
      <c r="AA105" s="123" t="s">
        <v>90</v>
      </c>
      <c r="AB105" s="119">
        <f>AB107+AB109+AB111+AB113+AB115+AB117+AB119+AB121+AB123+AB125</f>
        <v>0</v>
      </c>
      <c r="AC105" s="123" t="s">
        <v>90</v>
      </c>
      <c r="AD105" s="119">
        <f>AD107+AD109+AD111+AD113+AD115+AD117+AD119+AD121+AD123+AD125</f>
        <v>0</v>
      </c>
      <c r="AE105" s="123" t="s">
        <v>90</v>
      </c>
      <c r="AF105" s="119">
        <f>AF107+AF109+AF111+AF113+AF115+AF117+AF119+AF121+AF123+AF125</f>
        <v>0</v>
      </c>
      <c r="AG105" s="123" t="s">
        <v>90</v>
      </c>
      <c r="AH105" s="119">
        <f>AH107+AH109+AH111+AH113+AH115+AH117+AH119+AH121+AH123+AH125</f>
        <v>0</v>
      </c>
      <c r="AI105" s="123" t="s">
        <v>90</v>
      </c>
      <c r="AJ105" s="119">
        <f>AJ107+AJ109+AJ111+AJ113+AJ115+AJ117+AJ119+AJ121+AJ123+AJ125</f>
        <v>0</v>
      </c>
      <c r="AK105" s="123" t="s">
        <v>90</v>
      </c>
      <c r="AL105" s="119">
        <f>AL107+AL109+AL111+AL113+AL115+AL117+AL119+AL121+AL123+AL125</f>
        <v>0</v>
      </c>
      <c r="AM105" s="123" t="s">
        <v>90</v>
      </c>
      <c r="AN105" s="119">
        <f>AN107+AN109+AN111+AN113+AN115+AN117+AN119+AN121+AN123+AN125</f>
        <v>0</v>
      </c>
      <c r="AO105" s="123" t="s">
        <v>90</v>
      </c>
      <c r="AP105" s="107"/>
      <c r="AQ105" s="125" t="str">
        <f aca="true" t="shared" si="64" ref="AQ105:AQ170">"стр."&amp;B105</f>
        <v>стр.5020</v>
      </c>
      <c r="AR105" s="188">
        <f>IF(G105&gt;=(I105+K105),0,G105-(I105+K105))</f>
        <v>0</v>
      </c>
      <c r="AS105" s="187" t="s">
        <v>90</v>
      </c>
      <c r="AT105" s="188">
        <f>IF(M105&gt;=O105,0,M105-O105)</f>
        <v>0</v>
      </c>
      <c r="AU105" s="187" t="s">
        <v>90</v>
      </c>
      <c r="AV105" s="188">
        <f>IF(X105&gt;=(Z105+AB105),0,X105-(Z105+AB105))</f>
        <v>0</v>
      </c>
      <c r="AW105" s="187" t="s">
        <v>90</v>
      </c>
      <c r="AX105" s="188">
        <f>IF(AD105&gt;=AF105,0,AD105-AF105)</f>
        <v>0</v>
      </c>
      <c r="AY105" s="187" t="s">
        <v>90</v>
      </c>
    </row>
    <row r="106" spans="1:51" ht="12.75">
      <c r="A106" s="410" t="s">
        <v>274</v>
      </c>
      <c r="B106" s="140">
        <v>5030</v>
      </c>
      <c r="C106" s="140" t="s">
        <v>58</v>
      </c>
      <c r="D106" s="115">
        <f t="shared" si="60"/>
        <v>0</v>
      </c>
      <c r="E106" s="115">
        <f>IF(D106&lt;&gt;0,F106/D106*1000,0)</f>
        <v>0</v>
      </c>
      <c r="F106" s="115">
        <f>SUM(H106,N106,R106,T106)</f>
        <v>0</v>
      </c>
      <c r="G106" s="116"/>
      <c r="H106" s="116"/>
      <c r="I106" s="116"/>
      <c r="J106" s="116"/>
      <c r="K106" s="116"/>
      <c r="L106" s="116"/>
      <c r="M106" s="116"/>
      <c r="N106" s="116"/>
      <c r="O106" s="116"/>
      <c r="P106" s="116"/>
      <c r="Q106" s="116"/>
      <c r="R106" s="116"/>
      <c r="S106" s="116"/>
      <c r="T106" s="116"/>
      <c r="U106" s="115">
        <f t="shared" si="62"/>
        <v>0</v>
      </c>
      <c r="V106" s="115">
        <f>IF(U106&lt;&gt;0,W106/U106*1000,0)</f>
        <v>0</v>
      </c>
      <c r="W106" s="115">
        <f>SUM(Y106,AE106,AI106,AK106)</f>
        <v>0</v>
      </c>
      <c r="X106" s="116"/>
      <c r="Y106" s="116"/>
      <c r="Z106" s="116"/>
      <c r="AA106" s="116"/>
      <c r="AB106" s="116"/>
      <c r="AC106" s="116"/>
      <c r="AD106" s="116"/>
      <c r="AE106" s="116"/>
      <c r="AF106" s="116"/>
      <c r="AG106" s="116"/>
      <c r="AH106" s="116"/>
      <c r="AI106" s="116"/>
      <c r="AJ106" s="116"/>
      <c r="AK106" s="116"/>
      <c r="AL106" s="116"/>
      <c r="AM106" s="116"/>
      <c r="AN106" s="116"/>
      <c r="AO106" s="116"/>
      <c r="AP106" s="107"/>
      <c r="AQ106" s="125" t="str">
        <f t="shared" si="64"/>
        <v>стр.5030</v>
      </c>
      <c r="AR106" s="188">
        <f>IF(G106&gt;=(I106+K106),0,G106-(I106+K106))</f>
        <v>0</v>
      </c>
      <c r="AS106" s="188">
        <f>IF(H106&gt;=(J106+L106),0,H106-(J106+L106))</f>
        <v>0</v>
      </c>
      <c r="AT106" s="188">
        <f>IF(M106&gt;=O106,0,M106-O106)</f>
        <v>0</v>
      </c>
      <c r="AU106" s="188">
        <f>IF(N106&gt;=P106,0,N106-P106)</f>
        <v>0</v>
      </c>
      <c r="AV106" s="188">
        <f>IF(X106&gt;=(Z106+AB106),0,X106-(Z106+AB106))</f>
        <v>0</v>
      </c>
      <c r="AW106" s="188">
        <f>IF(Y106&gt;=(AA106+AC106),0,Y106-(AA106+AC106))</f>
        <v>0</v>
      </c>
      <c r="AX106" s="188">
        <f>IF(AD106&gt;=AF106,0,AD106-AF106)</f>
        <v>0</v>
      </c>
      <c r="AY106" s="188">
        <f>IF(AE106&gt;=AG106,0,AE106-AG106)</f>
        <v>0</v>
      </c>
    </row>
    <row r="107" spans="1:51" ht="15.75">
      <c r="A107" s="411"/>
      <c r="B107" s="140">
        <v>5040</v>
      </c>
      <c r="C107" s="141" t="s">
        <v>109</v>
      </c>
      <c r="D107" s="115">
        <f t="shared" si="60"/>
        <v>0</v>
      </c>
      <c r="E107" s="123" t="s">
        <v>90</v>
      </c>
      <c r="F107" s="123" t="s">
        <v>90</v>
      </c>
      <c r="G107" s="116"/>
      <c r="H107" s="123" t="s">
        <v>90</v>
      </c>
      <c r="I107" s="116"/>
      <c r="J107" s="123" t="s">
        <v>90</v>
      </c>
      <c r="K107" s="116"/>
      <c r="L107" s="123" t="s">
        <v>90</v>
      </c>
      <c r="M107" s="116"/>
      <c r="N107" s="123" t="s">
        <v>90</v>
      </c>
      <c r="O107" s="116"/>
      <c r="P107" s="123" t="s">
        <v>90</v>
      </c>
      <c r="Q107" s="116"/>
      <c r="R107" s="123" t="s">
        <v>90</v>
      </c>
      <c r="S107" s="116"/>
      <c r="T107" s="123" t="s">
        <v>90</v>
      </c>
      <c r="U107" s="115">
        <f t="shared" si="62"/>
        <v>0</v>
      </c>
      <c r="V107" s="123" t="s">
        <v>90</v>
      </c>
      <c r="W107" s="123" t="s">
        <v>90</v>
      </c>
      <c r="X107" s="116"/>
      <c r="Y107" s="123" t="s">
        <v>90</v>
      </c>
      <c r="Z107" s="116"/>
      <c r="AA107" s="123" t="s">
        <v>90</v>
      </c>
      <c r="AB107" s="116"/>
      <c r="AC107" s="123" t="s">
        <v>90</v>
      </c>
      <c r="AD107" s="116"/>
      <c r="AE107" s="123" t="s">
        <v>90</v>
      </c>
      <c r="AF107" s="116"/>
      <c r="AG107" s="123" t="s">
        <v>90</v>
      </c>
      <c r="AH107" s="116"/>
      <c r="AI107" s="123" t="s">
        <v>90</v>
      </c>
      <c r="AJ107" s="116"/>
      <c r="AK107" s="123" t="s">
        <v>90</v>
      </c>
      <c r="AL107" s="116"/>
      <c r="AM107" s="123" t="s">
        <v>90</v>
      </c>
      <c r="AN107" s="116"/>
      <c r="AO107" s="123" t="s">
        <v>90</v>
      </c>
      <c r="AP107" s="107"/>
      <c r="AQ107" s="125" t="str">
        <f t="shared" si="64"/>
        <v>стр.5040</v>
      </c>
      <c r="AR107" s="188">
        <f aca="true" t="shared" si="65" ref="AR107:AS161">IF(G107&gt;=(I107+K107),0,G107-(I107+K107))</f>
        <v>0</v>
      </c>
      <c r="AS107" s="187" t="s">
        <v>90</v>
      </c>
      <c r="AT107" s="188">
        <f aca="true" t="shared" si="66" ref="AT107:AU172">IF(M107&gt;=O107,0,M107-O107)</f>
        <v>0</v>
      </c>
      <c r="AU107" s="187" t="s">
        <v>90</v>
      </c>
      <c r="AV107" s="188">
        <f aca="true" t="shared" si="67" ref="AV107:AW161">IF(X107&gt;=(Z107+AB107),0,X107-(Z107+AB107))</f>
        <v>0</v>
      </c>
      <c r="AW107" s="187" t="s">
        <v>90</v>
      </c>
      <c r="AX107" s="188">
        <f aca="true" t="shared" si="68" ref="AX107:AY172">IF(AD107&gt;=AF107,0,AD107-AF107)</f>
        <v>0</v>
      </c>
      <c r="AY107" s="187" t="s">
        <v>90</v>
      </c>
    </row>
    <row r="108" spans="1:51" ht="12.75">
      <c r="A108" s="410" t="s">
        <v>275</v>
      </c>
      <c r="B108" s="140">
        <v>5050</v>
      </c>
      <c r="C108" s="140" t="s">
        <v>58</v>
      </c>
      <c r="D108" s="115">
        <f t="shared" si="60"/>
        <v>0</v>
      </c>
      <c r="E108" s="115">
        <f>IF(D108&lt;&gt;0,F108/D108*1000,0)</f>
        <v>0</v>
      </c>
      <c r="F108" s="115">
        <f>SUM(H108,N108,R108,T108)</f>
        <v>0</v>
      </c>
      <c r="G108" s="116"/>
      <c r="H108" s="116"/>
      <c r="I108" s="116"/>
      <c r="J108" s="116"/>
      <c r="K108" s="116"/>
      <c r="L108" s="116"/>
      <c r="M108" s="116"/>
      <c r="N108" s="116"/>
      <c r="O108" s="116"/>
      <c r="P108" s="116"/>
      <c r="Q108" s="116"/>
      <c r="R108" s="116"/>
      <c r="S108" s="116"/>
      <c r="T108" s="116"/>
      <c r="U108" s="115">
        <f t="shared" si="62"/>
        <v>0</v>
      </c>
      <c r="V108" s="115">
        <f>IF(U108&lt;&gt;0,W108/U108*1000,0)</f>
        <v>0</v>
      </c>
      <c r="W108" s="115">
        <f>SUM(Y108,AE108,AI108,AK108)</f>
        <v>0</v>
      </c>
      <c r="X108" s="116"/>
      <c r="Y108" s="116"/>
      <c r="Z108" s="116"/>
      <c r="AA108" s="116"/>
      <c r="AB108" s="116"/>
      <c r="AC108" s="116"/>
      <c r="AD108" s="116"/>
      <c r="AE108" s="116"/>
      <c r="AF108" s="116"/>
      <c r="AG108" s="116"/>
      <c r="AH108" s="116"/>
      <c r="AI108" s="116"/>
      <c r="AJ108" s="116"/>
      <c r="AK108" s="116"/>
      <c r="AL108" s="116"/>
      <c r="AM108" s="116"/>
      <c r="AN108" s="116"/>
      <c r="AO108" s="116"/>
      <c r="AP108" s="107"/>
      <c r="AQ108" s="125" t="str">
        <f t="shared" si="64"/>
        <v>стр.5050</v>
      </c>
      <c r="AR108" s="188">
        <f t="shared" si="65"/>
        <v>0</v>
      </c>
      <c r="AS108" s="188">
        <f t="shared" si="65"/>
        <v>0</v>
      </c>
      <c r="AT108" s="188">
        <f t="shared" si="66"/>
        <v>0</v>
      </c>
      <c r="AU108" s="188">
        <f t="shared" si="66"/>
        <v>0</v>
      </c>
      <c r="AV108" s="188">
        <f t="shared" si="67"/>
        <v>0</v>
      </c>
      <c r="AW108" s="188">
        <f t="shared" si="67"/>
        <v>0</v>
      </c>
      <c r="AX108" s="188">
        <f t="shared" si="68"/>
        <v>0</v>
      </c>
      <c r="AY108" s="188">
        <f t="shared" si="68"/>
        <v>0</v>
      </c>
    </row>
    <row r="109" spans="1:51" ht="15.75">
      <c r="A109" s="411"/>
      <c r="B109" s="140">
        <v>5060</v>
      </c>
      <c r="C109" s="141" t="s">
        <v>109</v>
      </c>
      <c r="D109" s="115">
        <f t="shared" si="60"/>
        <v>0</v>
      </c>
      <c r="E109" s="123" t="s">
        <v>90</v>
      </c>
      <c r="F109" s="123" t="s">
        <v>90</v>
      </c>
      <c r="G109" s="116"/>
      <c r="H109" s="123" t="s">
        <v>90</v>
      </c>
      <c r="I109" s="116"/>
      <c r="J109" s="123" t="s">
        <v>90</v>
      </c>
      <c r="K109" s="116"/>
      <c r="L109" s="123" t="s">
        <v>90</v>
      </c>
      <c r="M109" s="116"/>
      <c r="N109" s="123" t="s">
        <v>90</v>
      </c>
      <c r="O109" s="116"/>
      <c r="P109" s="123" t="s">
        <v>90</v>
      </c>
      <c r="Q109" s="116"/>
      <c r="R109" s="123" t="s">
        <v>90</v>
      </c>
      <c r="S109" s="116"/>
      <c r="T109" s="123" t="s">
        <v>90</v>
      </c>
      <c r="U109" s="115">
        <f t="shared" si="62"/>
        <v>0</v>
      </c>
      <c r="V109" s="123" t="s">
        <v>90</v>
      </c>
      <c r="W109" s="123" t="s">
        <v>90</v>
      </c>
      <c r="X109" s="116"/>
      <c r="Y109" s="123" t="s">
        <v>90</v>
      </c>
      <c r="Z109" s="116"/>
      <c r="AA109" s="123" t="s">
        <v>90</v>
      </c>
      <c r="AB109" s="116"/>
      <c r="AC109" s="123" t="s">
        <v>90</v>
      </c>
      <c r="AD109" s="116"/>
      <c r="AE109" s="123" t="s">
        <v>90</v>
      </c>
      <c r="AF109" s="116"/>
      <c r="AG109" s="123" t="s">
        <v>90</v>
      </c>
      <c r="AH109" s="116"/>
      <c r="AI109" s="123" t="s">
        <v>90</v>
      </c>
      <c r="AJ109" s="116"/>
      <c r="AK109" s="123" t="s">
        <v>90</v>
      </c>
      <c r="AL109" s="116"/>
      <c r="AM109" s="123" t="s">
        <v>90</v>
      </c>
      <c r="AN109" s="116"/>
      <c r="AO109" s="123" t="s">
        <v>90</v>
      </c>
      <c r="AP109" s="107"/>
      <c r="AQ109" s="125" t="str">
        <f t="shared" si="64"/>
        <v>стр.5060</v>
      </c>
      <c r="AR109" s="188">
        <f t="shared" si="65"/>
        <v>0</v>
      </c>
      <c r="AS109" s="187" t="s">
        <v>90</v>
      </c>
      <c r="AT109" s="188">
        <f t="shared" si="66"/>
        <v>0</v>
      </c>
      <c r="AU109" s="187" t="s">
        <v>90</v>
      </c>
      <c r="AV109" s="188">
        <f t="shared" si="67"/>
        <v>0</v>
      </c>
      <c r="AW109" s="187" t="s">
        <v>90</v>
      </c>
      <c r="AX109" s="188">
        <f t="shared" si="68"/>
        <v>0</v>
      </c>
      <c r="AY109" s="187" t="s">
        <v>90</v>
      </c>
    </row>
    <row r="110" spans="1:51" ht="15" customHeight="1">
      <c r="A110" s="410" t="s">
        <v>276</v>
      </c>
      <c r="B110" s="140">
        <v>5070</v>
      </c>
      <c r="C110" s="140" t="s">
        <v>58</v>
      </c>
      <c r="D110" s="115">
        <f aca="true" t="shared" si="69" ref="D110:D125">SUM(G110,M110,Q110,S110)</f>
        <v>0</v>
      </c>
      <c r="E110" s="115">
        <f>IF(D110&lt;&gt;0,F110/D110*1000,0)</f>
        <v>0</v>
      </c>
      <c r="F110" s="115">
        <f>SUM(H110,N110,R110,T110)</f>
        <v>0</v>
      </c>
      <c r="G110" s="116"/>
      <c r="H110" s="116"/>
      <c r="I110" s="116"/>
      <c r="J110" s="116"/>
      <c r="K110" s="116"/>
      <c r="L110" s="116"/>
      <c r="M110" s="116"/>
      <c r="N110" s="116"/>
      <c r="O110" s="116"/>
      <c r="P110" s="116"/>
      <c r="Q110" s="116"/>
      <c r="R110" s="116"/>
      <c r="S110" s="116"/>
      <c r="T110" s="116"/>
      <c r="U110" s="115">
        <f aca="true" t="shared" si="70" ref="U110:U125">SUM(X110,AD110,AH110,AJ110)</f>
        <v>0</v>
      </c>
      <c r="V110" s="115">
        <f>IF(U110&lt;&gt;0,W110/U110*1000,0)</f>
        <v>0</v>
      </c>
      <c r="W110" s="115">
        <f>SUM(Y110,AE110,AI110,AK110)</f>
        <v>0</v>
      </c>
      <c r="X110" s="116"/>
      <c r="Y110" s="116"/>
      <c r="Z110" s="116"/>
      <c r="AA110" s="116"/>
      <c r="AB110" s="116"/>
      <c r="AC110" s="116"/>
      <c r="AD110" s="116"/>
      <c r="AE110" s="116"/>
      <c r="AF110" s="116"/>
      <c r="AG110" s="116"/>
      <c r="AH110" s="116"/>
      <c r="AI110" s="116"/>
      <c r="AJ110" s="116"/>
      <c r="AK110" s="116"/>
      <c r="AL110" s="116"/>
      <c r="AM110" s="116"/>
      <c r="AN110" s="116"/>
      <c r="AO110" s="116"/>
      <c r="AP110" s="107"/>
      <c r="AQ110" s="125" t="str">
        <f t="shared" si="64"/>
        <v>стр.5070</v>
      </c>
      <c r="AR110" s="188">
        <f t="shared" si="65"/>
        <v>0</v>
      </c>
      <c r="AS110" s="188">
        <f t="shared" si="65"/>
        <v>0</v>
      </c>
      <c r="AT110" s="188">
        <f t="shared" si="66"/>
        <v>0</v>
      </c>
      <c r="AU110" s="188">
        <f t="shared" si="66"/>
        <v>0</v>
      </c>
      <c r="AV110" s="188">
        <f t="shared" si="67"/>
        <v>0</v>
      </c>
      <c r="AW110" s="188">
        <f t="shared" si="67"/>
        <v>0</v>
      </c>
      <c r="AX110" s="188">
        <f t="shared" si="68"/>
        <v>0</v>
      </c>
      <c r="AY110" s="188">
        <f t="shared" si="68"/>
        <v>0</v>
      </c>
    </row>
    <row r="111" spans="1:51" ht="15" customHeight="1">
      <c r="A111" s="411"/>
      <c r="B111" s="140">
        <v>5080</v>
      </c>
      <c r="C111" s="141" t="s">
        <v>109</v>
      </c>
      <c r="D111" s="115">
        <f t="shared" si="69"/>
        <v>0</v>
      </c>
      <c r="E111" s="123" t="s">
        <v>90</v>
      </c>
      <c r="F111" s="123" t="s">
        <v>90</v>
      </c>
      <c r="G111" s="116"/>
      <c r="H111" s="123" t="s">
        <v>90</v>
      </c>
      <c r="I111" s="116"/>
      <c r="J111" s="123" t="s">
        <v>90</v>
      </c>
      <c r="K111" s="116"/>
      <c r="L111" s="123" t="s">
        <v>90</v>
      </c>
      <c r="M111" s="116"/>
      <c r="N111" s="123" t="s">
        <v>90</v>
      </c>
      <c r="O111" s="116"/>
      <c r="P111" s="123" t="s">
        <v>90</v>
      </c>
      <c r="Q111" s="116"/>
      <c r="R111" s="123" t="s">
        <v>90</v>
      </c>
      <c r="S111" s="116"/>
      <c r="T111" s="123" t="s">
        <v>90</v>
      </c>
      <c r="U111" s="115">
        <f t="shared" si="70"/>
        <v>0</v>
      </c>
      <c r="V111" s="123" t="s">
        <v>90</v>
      </c>
      <c r="W111" s="123" t="s">
        <v>90</v>
      </c>
      <c r="X111" s="116"/>
      <c r="Y111" s="123" t="s">
        <v>90</v>
      </c>
      <c r="Z111" s="116"/>
      <c r="AA111" s="123" t="s">
        <v>90</v>
      </c>
      <c r="AB111" s="116"/>
      <c r="AC111" s="123" t="s">
        <v>90</v>
      </c>
      <c r="AD111" s="116"/>
      <c r="AE111" s="123" t="s">
        <v>90</v>
      </c>
      <c r="AF111" s="116"/>
      <c r="AG111" s="123" t="s">
        <v>90</v>
      </c>
      <c r="AH111" s="116"/>
      <c r="AI111" s="123" t="s">
        <v>90</v>
      </c>
      <c r="AJ111" s="116"/>
      <c r="AK111" s="123" t="s">
        <v>90</v>
      </c>
      <c r="AL111" s="116"/>
      <c r="AM111" s="123" t="s">
        <v>90</v>
      </c>
      <c r="AN111" s="116"/>
      <c r="AO111" s="123" t="s">
        <v>90</v>
      </c>
      <c r="AP111" s="107"/>
      <c r="AQ111" s="125" t="str">
        <f t="shared" si="64"/>
        <v>стр.5080</v>
      </c>
      <c r="AR111" s="188">
        <f t="shared" si="65"/>
        <v>0</v>
      </c>
      <c r="AS111" s="187" t="s">
        <v>90</v>
      </c>
      <c r="AT111" s="188">
        <f t="shared" si="66"/>
        <v>0</v>
      </c>
      <c r="AU111" s="187" t="s">
        <v>90</v>
      </c>
      <c r="AV111" s="188">
        <f t="shared" si="67"/>
        <v>0</v>
      </c>
      <c r="AW111" s="187" t="s">
        <v>90</v>
      </c>
      <c r="AX111" s="188">
        <f t="shared" si="68"/>
        <v>0</v>
      </c>
      <c r="AY111" s="187" t="s">
        <v>90</v>
      </c>
    </row>
    <row r="112" spans="1:51" ht="15" customHeight="1">
      <c r="A112" s="410" t="s">
        <v>277</v>
      </c>
      <c r="B112" s="140">
        <v>5090</v>
      </c>
      <c r="C112" s="141" t="s">
        <v>58</v>
      </c>
      <c r="D112" s="115">
        <f t="shared" si="69"/>
        <v>0</v>
      </c>
      <c r="E112" s="115">
        <f>IF(D112&lt;&gt;0,F112/D112*1000,0)</f>
        <v>0</v>
      </c>
      <c r="F112" s="115">
        <f>SUM(H112,N112,R112,T112)</f>
        <v>0</v>
      </c>
      <c r="G112" s="116"/>
      <c r="H112" s="116"/>
      <c r="I112" s="116"/>
      <c r="J112" s="116"/>
      <c r="K112" s="116"/>
      <c r="L112" s="116"/>
      <c r="M112" s="116"/>
      <c r="N112" s="116"/>
      <c r="O112" s="116"/>
      <c r="P112" s="116"/>
      <c r="Q112" s="116"/>
      <c r="R112" s="116"/>
      <c r="S112" s="116"/>
      <c r="T112" s="116"/>
      <c r="U112" s="115">
        <f t="shared" si="70"/>
        <v>0</v>
      </c>
      <c r="V112" s="115">
        <f>IF(U112&lt;&gt;0,W112/U112*1000,0)</f>
        <v>0</v>
      </c>
      <c r="W112" s="115">
        <f>SUM(Y112,AE112,AI112,AK112)</f>
        <v>0</v>
      </c>
      <c r="X112" s="116"/>
      <c r="Y112" s="116"/>
      <c r="Z112" s="116"/>
      <c r="AA112" s="116"/>
      <c r="AB112" s="116"/>
      <c r="AC112" s="116"/>
      <c r="AD112" s="116"/>
      <c r="AE112" s="116"/>
      <c r="AF112" s="116"/>
      <c r="AG112" s="116"/>
      <c r="AH112" s="116"/>
      <c r="AI112" s="116"/>
      <c r="AJ112" s="116"/>
      <c r="AK112" s="116"/>
      <c r="AL112" s="116"/>
      <c r="AM112" s="116"/>
      <c r="AN112" s="116"/>
      <c r="AO112" s="116"/>
      <c r="AP112" s="107"/>
      <c r="AQ112" s="125" t="str">
        <f t="shared" si="64"/>
        <v>стр.5090</v>
      </c>
      <c r="AR112" s="188">
        <f t="shared" si="65"/>
        <v>0</v>
      </c>
      <c r="AS112" s="188">
        <f t="shared" si="65"/>
        <v>0</v>
      </c>
      <c r="AT112" s="188">
        <f t="shared" si="66"/>
        <v>0</v>
      </c>
      <c r="AU112" s="188">
        <f t="shared" si="66"/>
        <v>0</v>
      </c>
      <c r="AV112" s="188">
        <f t="shared" si="67"/>
        <v>0</v>
      </c>
      <c r="AW112" s="188">
        <f t="shared" si="67"/>
        <v>0</v>
      </c>
      <c r="AX112" s="188">
        <f t="shared" si="68"/>
        <v>0</v>
      </c>
      <c r="AY112" s="188">
        <f t="shared" si="68"/>
        <v>0</v>
      </c>
    </row>
    <row r="113" spans="1:51" ht="15" customHeight="1">
      <c r="A113" s="411"/>
      <c r="B113" s="140">
        <v>5100</v>
      </c>
      <c r="C113" s="141" t="s">
        <v>109</v>
      </c>
      <c r="D113" s="115">
        <f t="shared" si="69"/>
        <v>0</v>
      </c>
      <c r="E113" s="123" t="s">
        <v>90</v>
      </c>
      <c r="F113" s="123" t="s">
        <v>90</v>
      </c>
      <c r="G113" s="116"/>
      <c r="H113" s="123" t="s">
        <v>90</v>
      </c>
      <c r="I113" s="116"/>
      <c r="J113" s="123" t="s">
        <v>90</v>
      </c>
      <c r="K113" s="116"/>
      <c r="L113" s="123" t="s">
        <v>90</v>
      </c>
      <c r="M113" s="116"/>
      <c r="N113" s="123" t="s">
        <v>90</v>
      </c>
      <c r="O113" s="116"/>
      <c r="P113" s="123" t="s">
        <v>90</v>
      </c>
      <c r="Q113" s="116"/>
      <c r="R113" s="123" t="s">
        <v>90</v>
      </c>
      <c r="S113" s="116"/>
      <c r="T113" s="123" t="s">
        <v>90</v>
      </c>
      <c r="U113" s="115">
        <f t="shared" si="70"/>
        <v>0</v>
      </c>
      <c r="V113" s="123" t="s">
        <v>90</v>
      </c>
      <c r="W113" s="123" t="s">
        <v>90</v>
      </c>
      <c r="X113" s="116"/>
      <c r="Y113" s="123" t="s">
        <v>90</v>
      </c>
      <c r="Z113" s="116"/>
      <c r="AA113" s="123" t="s">
        <v>90</v>
      </c>
      <c r="AB113" s="116"/>
      <c r="AC113" s="123" t="s">
        <v>90</v>
      </c>
      <c r="AD113" s="116"/>
      <c r="AE113" s="123" t="s">
        <v>90</v>
      </c>
      <c r="AF113" s="116"/>
      <c r="AG113" s="123" t="s">
        <v>90</v>
      </c>
      <c r="AH113" s="116"/>
      <c r="AI113" s="123" t="s">
        <v>90</v>
      </c>
      <c r="AJ113" s="116"/>
      <c r="AK113" s="123" t="s">
        <v>90</v>
      </c>
      <c r="AL113" s="116"/>
      <c r="AM113" s="123" t="s">
        <v>90</v>
      </c>
      <c r="AN113" s="116"/>
      <c r="AO113" s="123" t="s">
        <v>90</v>
      </c>
      <c r="AP113" s="107"/>
      <c r="AQ113" s="125" t="str">
        <f t="shared" si="64"/>
        <v>стр.5100</v>
      </c>
      <c r="AR113" s="188">
        <f t="shared" si="65"/>
        <v>0</v>
      </c>
      <c r="AS113" s="187" t="s">
        <v>90</v>
      </c>
      <c r="AT113" s="188">
        <f t="shared" si="66"/>
        <v>0</v>
      </c>
      <c r="AU113" s="187" t="s">
        <v>90</v>
      </c>
      <c r="AV113" s="188">
        <f t="shared" si="67"/>
        <v>0</v>
      </c>
      <c r="AW113" s="187" t="s">
        <v>90</v>
      </c>
      <c r="AX113" s="188">
        <f t="shared" si="68"/>
        <v>0</v>
      </c>
      <c r="AY113" s="187" t="s">
        <v>90</v>
      </c>
    </row>
    <row r="114" spans="1:51" ht="15" customHeight="1">
      <c r="A114" s="410" t="s">
        <v>278</v>
      </c>
      <c r="B114" s="140">
        <v>5110</v>
      </c>
      <c r="C114" s="140" t="s">
        <v>58</v>
      </c>
      <c r="D114" s="115">
        <f t="shared" si="69"/>
        <v>0</v>
      </c>
      <c r="E114" s="115">
        <f>IF(D114&lt;&gt;0,F114/D114*1000,0)</f>
        <v>0</v>
      </c>
      <c r="F114" s="115">
        <f>SUM(H114,N114,R114,T114)</f>
        <v>0</v>
      </c>
      <c r="G114" s="116"/>
      <c r="H114" s="116"/>
      <c r="I114" s="116"/>
      <c r="J114" s="116"/>
      <c r="K114" s="116"/>
      <c r="L114" s="116"/>
      <c r="M114" s="116"/>
      <c r="N114" s="116"/>
      <c r="O114" s="116"/>
      <c r="P114" s="116"/>
      <c r="Q114" s="116"/>
      <c r="R114" s="116"/>
      <c r="S114" s="116"/>
      <c r="T114" s="116"/>
      <c r="U114" s="115">
        <f t="shared" si="70"/>
        <v>0</v>
      </c>
      <c r="V114" s="115">
        <f>IF(U114&lt;&gt;0,W114/U114*1000,0)</f>
        <v>0</v>
      </c>
      <c r="W114" s="115">
        <f>SUM(Y114,AE114,AI114,AK114)</f>
        <v>0</v>
      </c>
      <c r="X114" s="116"/>
      <c r="Y114" s="116"/>
      <c r="Z114" s="116"/>
      <c r="AA114" s="116"/>
      <c r="AB114" s="116"/>
      <c r="AC114" s="116"/>
      <c r="AD114" s="116"/>
      <c r="AE114" s="116"/>
      <c r="AF114" s="116"/>
      <c r="AG114" s="116"/>
      <c r="AH114" s="116"/>
      <c r="AI114" s="116"/>
      <c r="AJ114" s="116"/>
      <c r="AK114" s="116"/>
      <c r="AL114" s="116"/>
      <c r="AM114" s="116"/>
      <c r="AN114" s="116"/>
      <c r="AO114" s="116"/>
      <c r="AP114" s="107"/>
      <c r="AQ114" s="125" t="str">
        <f t="shared" si="64"/>
        <v>стр.5110</v>
      </c>
      <c r="AR114" s="188">
        <f t="shared" si="65"/>
        <v>0</v>
      </c>
      <c r="AS114" s="188">
        <f t="shared" si="65"/>
        <v>0</v>
      </c>
      <c r="AT114" s="188">
        <f t="shared" si="66"/>
        <v>0</v>
      </c>
      <c r="AU114" s="188">
        <f t="shared" si="66"/>
        <v>0</v>
      </c>
      <c r="AV114" s="188">
        <f t="shared" si="67"/>
        <v>0</v>
      </c>
      <c r="AW114" s="188">
        <f t="shared" si="67"/>
        <v>0</v>
      </c>
      <c r="AX114" s="188">
        <f t="shared" si="68"/>
        <v>0</v>
      </c>
      <c r="AY114" s="188">
        <f t="shared" si="68"/>
        <v>0</v>
      </c>
    </row>
    <row r="115" spans="1:51" ht="15" customHeight="1">
      <c r="A115" s="411"/>
      <c r="B115" s="140">
        <v>5120</v>
      </c>
      <c r="C115" s="141" t="s">
        <v>109</v>
      </c>
      <c r="D115" s="115">
        <f t="shared" si="69"/>
        <v>0</v>
      </c>
      <c r="E115" s="123" t="s">
        <v>90</v>
      </c>
      <c r="F115" s="123" t="s">
        <v>90</v>
      </c>
      <c r="G115" s="116"/>
      <c r="H115" s="123" t="s">
        <v>90</v>
      </c>
      <c r="I115" s="116"/>
      <c r="J115" s="123" t="s">
        <v>90</v>
      </c>
      <c r="K115" s="116"/>
      <c r="L115" s="123" t="s">
        <v>90</v>
      </c>
      <c r="M115" s="116"/>
      <c r="N115" s="123" t="s">
        <v>90</v>
      </c>
      <c r="O115" s="116"/>
      <c r="P115" s="123" t="s">
        <v>90</v>
      </c>
      <c r="Q115" s="116"/>
      <c r="R115" s="123" t="s">
        <v>90</v>
      </c>
      <c r="S115" s="116"/>
      <c r="T115" s="123" t="s">
        <v>90</v>
      </c>
      <c r="U115" s="115">
        <f t="shared" si="70"/>
        <v>0</v>
      </c>
      <c r="V115" s="123" t="s">
        <v>90</v>
      </c>
      <c r="W115" s="123" t="s">
        <v>90</v>
      </c>
      <c r="X115" s="116"/>
      <c r="Y115" s="123" t="s">
        <v>90</v>
      </c>
      <c r="Z115" s="116"/>
      <c r="AA115" s="123" t="s">
        <v>90</v>
      </c>
      <c r="AB115" s="116"/>
      <c r="AC115" s="123" t="s">
        <v>90</v>
      </c>
      <c r="AD115" s="116"/>
      <c r="AE115" s="123" t="s">
        <v>90</v>
      </c>
      <c r="AF115" s="116"/>
      <c r="AG115" s="123" t="s">
        <v>90</v>
      </c>
      <c r="AH115" s="116"/>
      <c r="AI115" s="123" t="s">
        <v>90</v>
      </c>
      <c r="AJ115" s="116"/>
      <c r="AK115" s="123" t="s">
        <v>90</v>
      </c>
      <c r="AL115" s="116"/>
      <c r="AM115" s="123" t="s">
        <v>90</v>
      </c>
      <c r="AN115" s="116"/>
      <c r="AO115" s="123" t="s">
        <v>90</v>
      </c>
      <c r="AP115" s="107"/>
      <c r="AQ115" s="125" t="str">
        <f t="shared" si="64"/>
        <v>стр.5120</v>
      </c>
      <c r="AR115" s="188">
        <f t="shared" si="65"/>
        <v>0</v>
      </c>
      <c r="AS115" s="187" t="s">
        <v>90</v>
      </c>
      <c r="AT115" s="188">
        <f t="shared" si="66"/>
        <v>0</v>
      </c>
      <c r="AU115" s="187" t="s">
        <v>90</v>
      </c>
      <c r="AV115" s="188">
        <f t="shared" si="67"/>
        <v>0</v>
      </c>
      <c r="AW115" s="187" t="s">
        <v>90</v>
      </c>
      <c r="AX115" s="188">
        <f t="shared" si="68"/>
        <v>0</v>
      </c>
      <c r="AY115" s="187" t="s">
        <v>90</v>
      </c>
    </row>
    <row r="116" spans="1:51" ht="47.25" customHeight="1">
      <c r="A116" s="410" t="s">
        <v>279</v>
      </c>
      <c r="B116" s="140">
        <v>5130</v>
      </c>
      <c r="C116" s="140" t="s">
        <v>58</v>
      </c>
      <c r="D116" s="115">
        <f t="shared" si="69"/>
        <v>0</v>
      </c>
      <c r="E116" s="115">
        <f>IF(D116&lt;&gt;0,F116/D116*1000,0)</f>
        <v>0</v>
      </c>
      <c r="F116" s="115">
        <f>SUM(H116,N116,R116,T116)</f>
        <v>0</v>
      </c>
      <c r="G116" s="116"/>
      <c r="H116" s="116"/>
      <c r="I116" s="116"/>
      <c r="J116" s="116"/>
      <c r="K116" s="116"/>
      <c r="L116" s="116"/>
      <c r="M116" s="116"/>
      <c r="N116" s="116"/>
      <c r="O116" s="116"/>
      <c r="P116" s="116"/>
      <c r="Q116" s="116"/>
      <c r="R116" s="116"/>
      <c r="S116" s="116"/>
      <c r="T116" s="116"/>
      <c r="U116" s="115">
        <f t="shared" si="70"/>
        <v>0</v>
      </c>
      <c r="V116" s="115">
        <f>IF(U116&lt;&gt;0,W116/U116*1000,0)</f>
        <v>0</v>
      </c>
      <c r="W116" s="115">
        <f>SUM(Y116,AE116,AI116,AK116)</f>
        <v>0</v>
      </c>
      <c r="X116" s="116"/>
      <c r="Y116" s="116"/>
      <c r="Z116" s="116"/>
      <c r="AA116" s="116"/>
      <c r="AB116" s="116"/>
      <c r="AC116" s="116"/>
      <c r="AD116" s="116"/>
      <c r="AE116" s="116"/>
      <c r="AF116" s="116"/>
      <c r="AG116" s="116"/>
      <c r="AH116" s="116"/>
      <c r="AI116" s="116"/>
      <c r="AJ116" s="116"/>
      <c r="AK116" s="116"/>
      <c r="AL116" s="116"/>
      <c r="AM116" s="116"/>
      <c r="AN116" s="116"/>
      <c r="AO116" s="116"/>
      <c r="AP116" s="107"/>
      <c r="AQ116" s="125" t="str">
        <f t="shared" si="64"/>
        <v>стр.5130</v>
      </c>
      <c r="AR116" s="188">
        <f t="shared" si="65"/>
        <v>0</v>
      </c>
      <c r="AS116" s="188">
        <f t="shared" si="65"/>
        <v>0</v>
      </c>
      <c r="AT116" s="188">
        <f t="shared" si="66"/>
        <v>0</v>
      </c>
      <c r="AU116" s="188">
        <f t="shared" si="66"/>
        <v>0</v>
      </c>
      <c r="AV116" s="188">
        <f t="shared" si="67"/>
        <v>0</v>
      </c>
      <c r="AW116" s="188">
        <f t="shared" si="67"/>
        <v>0</v>
      </c>
      <c r="AX116" s="188">
        <f t="shared" si="68"/>
        <v>0</v>
      </c>
      <c r="AY116" s="188">
        <f t="shared" si="68"/>
        <v>0</v>
      </c>
    </row>
    <row r="117" spans="1:51" ht="47.25" customHeight="1">
      <c r="A117" s="411"/>
      <c r="B117" s="140">
        <v>5140</v>
      </c>
      <c r="C117" s="141" t="s">
        <v>109</v>
      </c>
      <c r="D117" s="115">
        <f t="shared" si="69"/>
        <v>0</v>
      </c>
      <c r="E117" s="123" t="s">
        <v>90</v>
      </c>
      <c r="F117" s="123" t="s">
        <v>90</v>
      </c>
      <c r="G117" s="116"/>
      <c r="H117" s="123" t="s">
        <v>90</v>
      </c>
      <c r="I117" s="116"/>
      <c r="J117" s="123" t="s">
        <v>90</v>
      </c>
      <c r="K117" s="116"/>
      <c r="L117" s="123" t="s">
        <v>90</v>
      </c>
      <c r="M117" s="116"/>
      <c r="N117" s="123" t="s">
        <v>90</v>
      </c>
      <c r="O117" s="116"/>
      <c r="P117" s="123" t="s">
        <v>90</v>
      </c>
      <c r="Q117" s="116"/>
      <c r="R117" s="123" t="s">
        <v>90</v>
      </c>
      <c r="S117" s="116"/>
      <c r="T117" s="123" t="s">
        <v>90</v>
      </c>
      <c r="U117" s="115">
        <f t="shared" si="70"/>
        <v>0</v>
      </c>
      <c r="V117" s="123" t="s">
        <v>90</v>
      </c>
      <c r="W117" s="123" t="s">
        <v>90</v>
      </c>
      <c r="X117" s="116"/>
      <c r="Y117" s="123" t="s">
        <v>90</v>
      </c>
      <c r="Z117" s="116"/>
      <c r="AA117" s="123" t="s">
        <v>90</v>
      </c>
      <c r="AB117" s="116"/>
      <c r="AC117" s="123" t="s">
        <v>90</v>
      </c>
      <c r="AD117" s="116"/>
      <c r="AE117" s="123" t="s">
        <v>90</v>
      </c>
      <c r="AF117" s="116"/>
      <c r="AG117" s="123" t="s">
        <v>90</v>
      </c>
      <c r="AH117" s="116"/>
      <c r="AI117" s="123" t="s">
        <v>90</v>
      </c>
      <c r="AJ117" s="116"/>
      <c r="AK117" s="123" t="s">
        <v>90</v>
      </c>
      <c r="AL117" s="116"/>
      <c r="AM117" s="123" t="s">
        <v>90</v>
      </c>
      <c r="AN117" s="116"/>
      <c r="AO117" s="123" t="s">
        <v>90</v>
      </c>
      <c r="AP117" s="107"/>
      <c r="AQ117" s="125" t="str">
        <f t="shared" si="64"/>
        <v>стр.5140</v>
      </c>
      <c r="AR117" s="188">
        <f t="shared" si="65"/>
        <v>0</v>
      </c>
      <c r="AS117" s="187" t="s">
        <v>90</v>
      </c>
      <c r="AT117" s="188">
        <f t="shared" si="66"/>
        <v>0</v>
      </c>
      <c r="AU117" s="187" t="s">
        <v>90</v>
      </c>
      <c r="AV117" s="188">
        <f t="shared" si="67"/>
        <v>0</v>
      </c>
      <c r="AW117" s="187" t="s">
        <v>90</v>
      </c>
      <c r="AX117" s="188">
        <f t="shared" si="68"/>
        <v>0</v>
      </c>
      <c r="AY117" s="187" t="s">
        <v>90</v>
      </c>
    </row>
    <row r="118" spans="1:51" ht="16.5" customHeight="1">
      <c r="A118" s="410" t="s">
        <v>280</v>
      </c>
      <c r="B118" s="140">
        <v>5150</v>
      </c>
      <c r="C118" s="140" t="s">
        <v>58</v>
      </c>
      <c r="D118" s="115">
        <f t="shared" si="69"/>
        <v>0</v>
      </c>
      <c r="E118" s="115">
        <f>IF(D118&lt;&gt;0,F118/D118*1000,0)</f>
        <v>0</v>
      </c>
      <c r="F118" s="115">
        <f>SUM(H118,N118,R118,T118)</f>
        <v>0</v>
      </c>
      <c r="G118" s="116"/>
      <c r="H118" s="116"/>
      <c r="I118" s="116"/>
      <c r="J118" s="116"/>
      <c r="K118" s="116"/>
      <c r="L118" s="116"/>
      <c r="M118" s="116"/>
      <c r="N118" s="116"/>
      <c r="O118" s="116"/>
      <c r="P118" s="116"/>
      <c r="Q118" s="116"/>
      <c r="R118" s="116"/>
      <c r="S118" s="116"/>
      <c r="T118" s="116"/>
      <c r="U118" s="115">
        <f t="shared" si="70"/>
        <v>0</v>
      </c>
      <c r="V118" s="115">
        <f>IF(U118&lt;&gt;0,W118/U118*1000,0)</f>
        <v>0</v>
      </c>
      <c r="W118" s="115">
        <f>SUM(Y118,AE118,AI118,AK118)</f>
        <v>0</v>
      </c>
      <c r="X118" s="116"/>
      <c r="Y118" s="116"/>
      <c r="Z118" s="116"/>
      <c r="AA118" s="116"/>
      <c r="AB118" s="116"/>
      <c r="AC118" s="116"/>
      <c r="AD118" s="116"/>
      <c r="AE118" s="116"/>
      <c r="AF118" s="116"/>
      <c r="AG118" s="116"/>
      <c r="AH118" s="116"/>
      <c r="AI118" s="116"/>
      <c r="AJ118" s="116"/>
      <c r="AK118" s="116"/>
      <c r="AL118" s="116"/>
      <c r="AM118" s="116"/>
      <c r="AN118" s="116"/>
      <c r="AO118" s="116"/>
      <c r="AP118" s="107"/>
      <c r="AQ118" s="125" t="str">
        <f t="shared" si="64"/>
        <v>стр.5150</v>
      </c>
      <c r="AR118" s="188">
        <f t="shared" si="65"/>
        <v>0</v>
      </c>
      <c r="AS118" s="188">
        <f t="shared" si="65"/>
        <v>0</v>
      </c>
      <c r="AT118" s="188">
        <f t="shared" si="66"/>
        <v>0</v>
      </c>
      <c r="AU118" s="188">
        <f t="shared" si="66"/>
        <v>0</v>
      </c>
      <c r="AV118" s="188">
        <f t="shared" si="67"/>
        <v>0</v>
      </c>
      <c r="AW118" s="188">
        <f t="shared" si="67"/>
        <v>0</v>
      </c>
      <c r="AX118" s="188">
        <f t="shared" si="68"/>
        <v>0</v>
      </c>
      <c r="AY118" s="188">
        <f t="shared" si="68"/>
        <v>0</v>
      </c>
    </row>
    <row r="119" spans="1:51" ht="16.5" customHeight="1">
      <c r="A119" s="411"/>
      <c r="B119" s="140">
        <v>5160</v>
      </c>
      <c r="C119" s="141" t="s">
        <v>109</v>
      </c>
      <c r="D119" s="115">
        <f t="shared" si="69"/>
        <v>0</v>
      </c>
      <c r="E119" s="123" t="s">
        <v>90</v>
      </c>
      <c r="F119" s="123" t="s">
        <v>90</v>
      </c>
      <c r="G119" s="116"/>
      <c r="H119" s="123" t="s">
        <v>90</v>
      </c>
      <c r="I119" s="116"/>
      <c r="J119" s="123" t="s">
        <v>90</v>
      </c>
      <c r="K119" s="116"/>
      <c r="L119" s="123" t="s">
        <v>90</v>
      </c>
      <c r="M119" s="116"/>
      <c r="N119" s="123" t="s">
        <v>90</v>
      </c>
      <c r="O119" s="116"/>
      <c r="P119" s="123" t="s">
        <v>90</v>
      </c>
      <c r="Q119" s="116"/>
      <c r="R119" s="123" t="s">
        <v>90</v>
      </c>
      <c r="S119" s="116"/>
      <c r="T119" s="123" t="s">
        <v>90</v>
      </c>
      <c r="U119" s="115">
        <f t="shared" si="70"/>
        <v>0</v>
      </c>
      <c r="V119" s="123" t="s">
        <v>90</v>
      </c>
      <c r="W119" s="123" t="s">
        <v>90</v>
      </c>
      <c r="X119" s="116"/>
      <c r="Y119" s="123" t="s">
        <v>90</v>
      </c>
      <c r="Z119" s="116"/>
      <c r="AA119" s="123" t="s">
        <v>90</v>
      </c>
      <c r="AB119" s="116"/>
      <c r="AC119" s="123" t="s">
        <v>90</v>
      </c>
      <c r="AD119" s="116"/>
      <c r="AE119" s="123" t="s">
        <v>90</v>
      </c>
      <c r="AF119" s="116"/>
      <c r="AG119" s="123" t="s">
        <v>90</v>
      </c>
      <c r="AH119" s="116"/>
      <c r="AI119" s="123" t="s">
        <v>90</v>
      </c>
      <c r="AJ119" s="116"/>
      <c r="AK119" s="123" t="s">
        <v>90</v>
      </c>
      <c r="AL119" s="116"/>
      <c r="AM119" s="123" t="s">
        <v>90</v>
      </c>
      <c r="AN119" s="116"/>
      <c r="AO119" s="123" t="s">
        <v>90</v>
      </c>
      <c r="AP119" s="107"/>
      <c r="AQ119" s="125" t="str">
        <f t="shared" si="64"/>
        <v>стр.5160</v>
      </c>
      <c r="AR119" s="188">
        <f t="shared" si="65"/>
        <v>0</v>
      </c>
      <c r="AS119" s="187" t="s">
        <v>90</v>
      </c>
      <c r="AT119" s="188">
        <f t="shared" si="66"/>
        <v>0</v>
      </c>
      <c r="AU119" s="187" t="s">
        <v>90</v>
      </c>
      <c r="AV119" s="188">
        <f t="shared" si="67"/>
        <v>0</v>
      </c>
      <c r="AW119" s="187" t="s">
        <v>90</v>
      </c>
      <c r="AX119" s="188">
        <f t="shared" si="68"/>
        <v>0</v>
      </c>
      <c r="AY119" s="187" t="s">
        <v>90</v>
      </c>
    </row>
    <row r="120" spans="1:51" ht="26.25" customHeight="1">
      <c r="A120" s="410" t="s">
        <v>281</v>
      </c>
      <c r="B120" s="140">
        <v>5170</v>
      </c>
      <c r="C120" s="141" t="s">
        <v>58</v>
      </c>
      <c r="D120" s="115">
        <f t="shared" si="69"/>
        <v>0</v>
      </c>
      <c r="E120" s="115">
        <f>IF(D120&lt;&gt;0,F120/D120*1000,0)</f>
        <v>0</v>
      </c>
      <c r="F120" s="115">
        <f>SUM(H120,N120,R120,T120)</f>
        <v>0</v>
      </c>
      <c r="G120" s="116"/>
      <c r="H120" s="116"/>
      <c r="I120" s="116"/>
      <c r="J120" s="116"/>
      <c r="K120" s="116"/>
      <c r="L120" s="116"/>
      <c r="M120" s="116"/>
      <c r="N120" s="116"/>
      <c r="O120" s="116"/>
      <c r="P120" s="116"/>
      <c r="Q120" s="116"/>
      <c r="R120" s="116"/>
      <c r="S120" s="116"/>
      <c r="T120" s="116"/>
      <c r="U120" s="115">
        <f t="shared" si="70"/>
        <v>0</v>
      </c>
      <c r="V120" s="115">
        <f>IF(U120&lt;&gt;0,W120/U120*1000,0)</f>
        <v>0</v>
      </c>
      <c r="W120" s="115">
        <f>SUM(Y120,AE120,AI120,AK120)</f>
        <v>0</v>
      </c>
      <c r="X120" s="116"/>
      <c r="Y120" s="116"/>
      <c r="Z120" s="116"/>
      <c r="AA120" s="116"/>
      <c r="AB120" s="116"/>
      <c r="AC120" s="116"/>
      <c r="AD120" s="116"/>
      <c r="AE120" s="116"/>
      <c r="AF120" s="116"/>
      <c r="AG120" s="116"/>
      <c r="AH120" s="116"/>
      <c r="AI120" s="116"/>
      <c r="AJ120" s="116"/>
      <c r="AK120" s="116"/>
      <c r="AL120" s="116"/>
      <c r="AM120" s="116"/>
      <c r="AN120" s="116"/>
      <c r="AO120" s="116"/>
      <c r="AP120" s="107"/>
      <c r="AQ120" s="125" t="str">
        <f t="shared" si="64"/>
        <v>стр.5170</v>
      </c>
      <c r="AR120" s="188">
        <f t="shared" si="65"/>
        <v>0</v>
      </c>
      <c r="AS120" s="188">
        <f t="shared" si="65"/>
        <v>0</v>
      </c>
      <c r="AT120" s="188">
        <f t="shared" si="66"/>
        <v>0</v>
      </c>
      <c r="AU120" s="188">
        <f t="shared" si="66"/>
        <v>0</v>
      </c>
      <c r="AV120" s="188">
        <f t="shared" si="67"/>
        <v>0</v>
      </c>
      <c r="AW120" s="188">
        <f t="shared" si="67"/>
        <v>0</v>
      </c>
      <c r="AX120" s="188">
        <f t="shared" si="68"/>
        <v>0</v>
      </c>
      <c r="AY120" s="188">
        <f t="shared" si="68"/>
        <v>0</v>
      </c>
    </row>
    <row r="121" spans="1:51" ht="26.25" customHeight="1">
      <c r="A121" s="411"/>
      <c r="B121" s="140">
        <v>5180</v>
      </c>
      <c r="C121" s="141" t="s">
        <v>109</v>
      </c>
      <c r="D121" s="115">
        <f t="shared" si="69"/>
        <v>0</v>
      </c>
      <c r="E121" s="123" t="s">
        <v>90</v>
      </c>
      <c r="F121" s="123" t="s">
        <v>90</v>
      </c>
      <c r="G121" s="116"/>
      <c r="H121" s="123" t="s">
        <v>90</v>
      </c>
      <c r="I121" s="116"/>
      <c r="J121" s="123" t="s">
        <v>90</v>
      </c>
      <c r="K121" s="116"/>
      <c r="L121" s="123" t="s">
        <v>90</v>
      </c>
      <c r="M121" s="116"/>
      <c r="N121" s="123" t="s">
        <v>90</v>
      </c>
      <c r="O121" s="116"/>
      <c r="P121" s="123" t="s">
        <v>90</v>
      </c>
      <c r="Q121" s="116"/>
      <c r="R121" s="123" t="s">
        <v>90</v>
      </c>
      <c r="S121" s="116"/>
      <c r="T121" s="123" t="s">
        <v>90</v>
      </c>
      <c r="U121" s="115">
        <f t="shared" si="70"/>
        <v>0</v>
      </c>
      <c r="V121" s="123" t="s">
        <v>90</v>
      </c>
      <c r="W121" s="123" t="s">
        <v>90</v>
      </c>
      <c r="X121" s="116"/>
      <c r="Y121" s="123" t="s">
        <v>90</v>
      </c>
      <c r="Z121" s="116"/>
      <c r="AA121" s="123" t="s">
        <v>90</v>
      </c>
      <c r="AB121" s="116"/>
      <c r="AC121" s="123" t="s">
        <v>90</v>
      </c>
      <c r="AD121" s="116"/>
      <c r="AE121" s="123" t="s">
        <v>90</v>
      </c>
      <c r="AF121" s="116"/>
      <c r="AG121" s="123" t="s">
        <v>90</v>
      </c>
      <c r="AH121" s="116"/>
      <c r="AI121" s="123" t="s">
        <v>90</v>
      </c>
      <c r="AJ121" s="116"/>
      <c r="AK121" s="123" t="s">
        <v>90</v>
      </c>
      <c r="AL121" s="116"/>
      <c r="AM121" s="123" t="s">
        <v>90</v>
      </c>
      <c r="AN121" s="116"/>
      <c r="AO121" s="123" t="s">
        <v>90</v>
      </c>
      <c r="AP121" s="107"/>
      <c r="AQ121" s="125" t="str">
        <f t="shared" si="64"/>
        <v>стр.5180</v>
      </c>
      <c r="AR121" s="188">
        <f t="shared" si="65"/>
        <v>0</v>
      </c>
      <c r="AS121" s="187" t="s">
        <v>90</v>
      </c>
      <c r="AT121" s="188">
        <f t="shared" si="66"/>
        <v>0</v>
      </c>
      <c r="AU121" s="187" t="s">
        <v>90</v>
      </c>
      <c r="AV121" s="188">
        <f t="shared" si="67"/>
        <v>0</v>
      </c>
      <c r="AW121" s="187" t="s">
        <v>90</v>
      </c>
      <c r="AX121" s="188">
        <f t="shared" si="68"/>
        <v>0</v>
      </c>
      <c r="AY121" s="187" t="s">
        <v>90</v>
      </c>
    </row>
    <row r="122" spans="1:51" ht="26.25" customHeight="1">
      <c r="A122" s="410" t="s">
        <v>282</v>
      </c>
      <c r="B122" s="140">
        <v>5190</v>
      </c>
      <c r="C122" s="140" t="s">
        <v>58</v>
      </c>
      <c r="D122" s="115">
        <f t="shared" si="69"/>
        <v>0</v>
      </c>
      <c r="E122" s="115">
        <f>IF(D122&lt;&gt;0,F122/D122*1000,0)</f>
        <v>0</v>
      </c>
      <c r="F122" s="115">
        <f>SUM(H122,N122,R122,T122)</f>
        <v>0</v>
      </c>
      <c r="G122" s="116"/>
      <c r="H122" s="116"/>
      <c r="I122" s="116"/>
      <c r="J122" s="116"/>
      <c r="K122" s="116"/>
      <c r="L122" s="116"/>
      <c r="M122" s="116"/>
      <c r="N122" s="116"/>
      <c r="O122" s="116"/>
      <c r="P122" s="116"/>
      <c r="Q122" s="116"/>
      <c r="R122" s="116"/>
      <c r="S122" s="116"/>
      <c r="T122" s="116"/>
      <c r="U122" s="115">
        <f t="shared" si="70"/>
        <v>0</v>
      </c>
      <c r="V122" s="115">
        <f>IF(U122&lt;&gt;0,W122/U122*1000,0)</f>
        <v>0</v>
      </c>
      <c r="W122" s="115">
        <f>SUM(Y122,AE122,AI122,AK122)</f>
        <v>0</v>
      </c>
      <c r="X122" s="116"/>
      <c r="Y122" s="116"/>
      <c r="Z122" s="116"/>
      <c r="AA122" s="116"/>
      <c r="AB122" s="116"/>
      <c r="AC122" s="116"/>
      <c r="AD122" s="116"/>
      <c r="AE122" s="116"/>
      <c r="AF122" s="116"/>
      <c r="AG122" s="116"/>
      <c r="AH122" s="116"/>
      <c r="AI122" s="116"/>
      <c r="AJ122" s="116"/>
      <c r="AK122" s="116"/>
      <c r="AL122" s="116"/>
      <c r="AM122" s="116"/>
      <c r="AN122" s="116"/>
      <c r="AO122" s="116"/>
      <c r="AP122" s="107"/>
      <c r="AQ122" s="125" t="str">
        <f t="shared" si="64"/>
        <v>стр.5190</v>
      </c>
      <c r="AR122" s="188">
        <f t="shared" si="65"/>
        <v>0</v>
      </c>
      <c r="AS122" s="188">
        <f t="shared" si="65"/>
        <v>0</v>
      </c>
      <c r="AT122" s="188">
        <f t="shared" si="66"/>
        <v>0</v>
      </c>
      <c r="AU122" s="188">
        <f t="shared" si="66"/>
        <v>0</v>
      </c>
      <c r="AV122" s="188">
        <f t="shared" si="67"/>
        <v>0</v>
      </c>
      <c r="AW122" s="188">
        <f t="shared" si="67"/>
        <v>0</v>
      </c>
      <c r="AX122" s="188">
        <f t="shared" si="68"/>
        <v>0</v>
      </c>
      <c r="AY122" s="188">
        <f t="shared" si="68"/>
        <v>0</v>
      </c>
    </row>
    <row r="123" spans="1:51" ht="26.25" customHeight="1">
      <c r="A123" s="411"/>
      <c r="B123" s="140">
        <v>5200</v>
      </c>
      <c r="C123" s="141" t="s">
        <v>109</v>
      </c>
      <c r="D123" s="115">
        <f t="shared" si="69"/>
        <v>0</v>
      </c>
      <c r="E123" s="123" t="s">
        <v>90</v>
      </c>
      <c r="F123" s="123" t="s">
        <v>90</v>
      </c>
      <c r="G123" s="116"/>
      <c r="H123" s="123" t="s">
        <v>90</v>
      </c>
      <c r="I123" s="116"/>
      <c r="J123" s="123" t="s">
        <v>90</v>
      </c>
      <c r="K123" s="116"/>
      <c r="L123" s="123" t="s">
        <v>90</v>
      </c>
      <c r="M123" s="116"/>
      <c r="N123" s="123" t="s">
        <v>90</v>
      </c>
      <c r="O123" s="116"/>
      <c r="P123" s="123" t="s">
        <v>90</v>
      </c>
      <c r="Q123" s="116"/>
      <c r="R123" s="123" t="s">
        <v>90</v>
      </c>
      <c r="S123" s="116"/>
      <c r="T123" s="123" t="s">
        <v>90</v>
      </c>
      <c r="U123" s="115">
        <f t="shared" si="70"/>
        <v>0</v>
      </c>
      <c r="V123" s="123" t="s">
        <v>90</v>
      </c>
      <c r="W123" s="123" t="s">
        <v>90</v>
      </c>
      <c r="X123" s="116"/>
      <c r="Y123" s="123" t="s">
        <v>90</v>
      </c>
      <c r="Z123" s="116"/>
      <c r="AA123" s="123" t="s">
        <v>90</v>
      </c>
      <c r="AB123" s="116"/>
      <c r="AC123" s="123" t="s">
        <v>90</v>
      </c>
      <c r="AD123" s="116"/>
      <c r="AE123" s="123" t="s">
        <v>90</v>
      </c>
      <c r="AF123" s="116"/>
      <c r="AG123" s="123" t="s">
        <v>90</v>
      </c>
      <c r="AH123" s="116"/>
      <c r="AI123" s="123" t="s">
        <v>90</v>
      </c>
      <c r="AJ123" s="116"/>
      <c r="AK123" s="123" t="s">
        <v>90</v>
      </c>
      <c r="AL123" s="116"/>
      <c r="AM123" s="123" t="s">
        <v>90</v>
      </c>
      <c r="AN123" s="116"/>
      <c r="AO123" s="123" t="s">
        <v>90</v>
      </c>
      <c r="AP123" s="107"/>
      <c r="AQ123" s="125" t="str">
        <f t="shared" si="64"/>
        <v>стр.5200</v>
      </c>
      <c r="AR123" s="188">
        <f t="shared" si="65"/>
        <v>0</v>
      </c>
      <c r="AS123" s="187" t="s">
        <v>90</v>
      </c>
      <c r="AT123" s="188">
        <f t="shared" si="66"/>
        <v>0</v>
      </c>
      <c r="AU123" s="187" t="s">
        <v>90</v>
      </c>
      <c r="AV123" s="188">
        <f t="shared" si="67"/>
        <v>0</v>
      </c>
      <c r="AW123" s="187" t="s">
        <v>90</v>
      </c>
      <c r="AX123" s="188">
        <f t="shared" si="68"/>
        <v>0</v>
      </c>
      <c r="AY123" s="187" t="s">
        <v>90</v>
      </c>
    </row>
    <row r="124" spans="1:51" ht="22.5" customHeight="1">
      <c r="A124" s="410" t="s">
        <v>283</v>
      </c>
      <c r="B124" s="140">
        <v>5210</v>
      </c>
      <c r="C124" s="140" t="s">
        <v>58</v>
      </c>
      <c r="D124" s="115">
        <f t="shared" si="69"/>
        <v>0</v>
      </c>
      <c r="E124" s="115">
        <f>IF(D124&lt;&gt;0,F124/D124*1000,0)</f>
        <v>0</v>
      </c>
      <c r="F124" s="115">
        <f>SUM(H124,N124,R124,T124)</f>
        <v>0</v>
      </c>
      <c r="G124" s="116"/>
      <c r="H124" s="116"/>
      <c r="I124" s="116"/>
      <c r="J124" s="116"/>
      <c r="K124" s="116"/>
      <c r="L124" s="116"/>
      <c r="M124" s="116"/>
      <c r="N124" s="116"/>
      <c r="O124" s="116"/>
      <c r="P124" s="116"/>
      <c r="Q124" s="116"/>
      <c r="R124" s="116"/>
      <c r="S124" s="116"/>
      <c r="T124" s="116"/>
      <c r="U124" s="115">
        <f t="shared" si="70"/>
        <v>0</v>
      </c>
      <c r="V124" s="115">
        <f>IF(U124&lt;&gt;0,W124/U124*1000,0)</f>
        <v>0</v>
      </c>
      <c r="W124" s="115">
        <f>SUM(Y124,AE124,AI124,AK124)</f>
        <v>0</v>
      </c>
      <c r="X124" s="116"/>
      <c r="Y124" s="116"/>
      <c r="Z124" s="116"/>
      <c r="AA124" s="116"/>
      <c r="AB124" s="116"/>
      <c r="AC124" s="116"/>
      <c r="AD124" s="116"/>
      <c r="AE124" s="116"/>
      <c r="AF124" s="116"/>
      <c r="AG124" s="116"/>
      <c r="AH124" s="116"/>
      <c r="AI124" s="116"/>
      <c r="AJ124" s="116"/>
      <c r="AK124" s="116"/>
      <c r="AL124" s="116"/>
      <c r="AM124" s="116"/>
      <c r="AN124" s="116"/>
      <c r="AO124" s="116"/>
      <c r="AP124" s="107"/>
      <c r="AQ124" s="125" t="str">
        <f t="shared" si="64"/>
        <v>стр.5210</v>
      </c>
      <c r="AR124" s="188">
        <f t="shared" si="65"/>
        <v>0</v>
      </c>
      <c r="AS124" s="188">
        <f t="shared" si="65"/>
        <v>0</v>
      </c>
      <c r="AT124" s="188">
        <f t="shared" si="66"/>
        <v>0</v>
      </c>
      <c r="AU124" s="188">
        <f t="shared" si="66"/>
        <v>0</v>
      </c>
      <c r="AV124" s="188">
        <f t="shared" si="67"/>
        <v>0</v>
      </c>
      <c r="AW124" s="188">
        <f t="shared" si="67"/>
        <v>0</v>
      </c>
      <c r="AX124" s="188">
        <f t="shared" si="68"/>
        <v>0</v>
      </c>
      <c r="AY124" s="188">
        <f t="shared" si="68"/>
        <v>0</v>
      </c>
    </row>
    <row r="125" spans="1:51" ht="22.5" customHeight="1">
      <c r="A125" s="411"/>
      <c r="B125" s="140">
        <v>5220</v>
      </c>
      <c r="C125" s="141" t="s">
        <v>109</v>
      </c>
      <c r="D125" s="115">
        <f t="shared" si="69"/>
        <v>0</v>
      </c>
      <c r="E125" s="123" t="s">
        <v>90</v>
      </c>
      <c r="F125" s="123" t="s">
        <v>90</v>
      </c>
      <c r="G125" s="116"/>
      <c r="H125" s="123" t="s">
        <v>90</v>
      </c>
      <c r="I125" s="116"/>
      <c r="J125" s="123" t="s">
        <v>90</v>
      </c>
      <c r="K125" s="116"/>
      <c r="L125" s="123" t="s">
        <v>90</v>
      </c>
      <c r="M125" s="116"/>
      <c r="N125" s="123" t="s">
        <v>90</v>
      </c>
      <c r="O125" s="116"/>
      <c r="P125" s="123" t="s">
        <v>90</v>
      </c>
      <c r="Q125" s="116"/>
      <c r="R125" s="123" t="s">
        <v>90</v>
      </c>
      <c r="S125" s="116"/>
      <c r="T125" s="123" t="s">
        <v>90</v>
      </c>
      <c r="U125" s="115">
        <f t="shared" si="70"/>
        <v>0</v>
      </c>
      <c r="V125" s="123" t="s">
        <v>90</v>
      </c>
      <c r="W125" s="123" t="s">
        <v>90</v>
      </c>
      <c r="X125" s="116"/>
      <c r="Y125" s="123" t="s">
        <v>90</v>
      </c>
      <c r="Z125" s="116"/>
      <c r="AA125" s="123" t="s">
        <v>90</v>
      </c>
      <c r="AB125" s="116"/>
      <c r="AC125" s="123" t="s">
        <v>90</v>
      </c>
      <c r="AD125" s="116"/>
      <c r="AE125" s="123" t="s">
        <v>90</v>
      </c>
      <c r="AF125" s="116"/>
      <c r="AG125" s="123" t="s">
        <v>90</v>
      </c>
      <c r="AH125" s="116"/>
      <c r="AI125" s="123" t="s">
        <v>90</v>
      </c>
      <c r="AJ125" s="116"/>
      <c r="AK125" s="123" t="s">
        <v>90</v>
      </c>
      <c r="AL125" s="116"/>
      <c r="AM125" s="123" t="s">
        <v>90</v>
      </c>
      <c r="AN125" s="116"/>
      <c r="AO125" s="123" t="s">
        <v>90</v>
      </c>
      <c r="AP125" s="107"/>
      <c r="AQ125" s="125" t="str">
        <f t="shared" si="64"/>
        <v>стр.5220</v>
      </c>
      <c r="AR125" s="188">
        <f t="shared" si="65"/>
        <v>0</v>
      </c>
      <c r="AS125" s="187" t="s">
        <v>90</v>
      </c>
      <c r="AT125" s="188">
        <f t="shared" si="66"/>
        <v>0</v>
      </c>
      <c r="AU125" s="187" t="s">
        <v>90</v>
      </c>
      <c r="AV125" s="188">
        <f t="shared" si="67"/>
        <v>0</v>
      </c>
      <c r="AW125" s="187" t="s">
        <v>90</v>
      </c>
      <c r="AX125" s="188">
        <f t="shared" si="68"/>
        <v>0</v>
      </c>
      <c r="AY125" s="187" t="s">
        <v>90</v>
      </c>
    </row>
    <row r="126" spans="1:51" ht="114.75">
      <c r="A126" s="22" t="s">
        <v>243</v>
      </c>
      <c r="B126" s="140">
        <v>5230</v>
      </c>
      <c r="C126" s="140" t="s">
        <v>58</v>
      </c>
      <c r="D126" s="115">
        <f>SUM(G126,M126,Q126,S126)</f>
        <v>0</v>
      </c>
      <c r="E126" s="115">
        <f>IF(D126&lt;&gt;0,F126/D126*1000,0)</f>
        <v>0</v>
      </c>
      <c r="F126" s="115">
        <f>SUM(H126,N126,R126,T126)</f>
        <v>0</v>
      </c>
      <c r="G126" s="116"/>
      <c r="H126" s="116"/>
      <c r="I126" s="116"/>
      <c r="J126" s="116"/>
      <c r="K126" s="116"/>
      <c r="L126" s="116"/>
      <c r="M126" s="116"/>
      <c r="N126" s="116"/>
      <c r="O126" s="116"/>
      <c r="P126" s="116"/>
      <c r="Q126" s="116"/>
      <c r="R126" s="116"/>
      <c r="S126" s="116"/>
      <c r="T126" s="116"/>
      <c r="U126" s="115">
        <f>SUM(X126,AD126,AH126,AJ126)</f>
        <v>0</v>
      </c>
      <c r="V126" s="115">
        <f>IF(U126&lt;&gt;0,W126/U126*1000,0)</f>
        <v>0</v>
      </c>
      <c r="W126" s="115">
        <f>SUM(Y126,AE126,AI126,AK126)</f>
        <v>0</v>
      </c>
      <c r="X126" s="116"/>
      <c r="Y126" s="116"/>
      <c r="Z126" s="116"/>
      <c r="AA126" s="116"/>
      <c r="AB126" s="116"/>
      <c r="AC126" s="116"/>
      <c r="AD126" s="116"/>
      <c r="AE126" s="116"/>
      <c r="AF126" s="116"/>
      <c r="AG126" s="116"/>
      <c r="AH126" s="116"/>
      <c r="AI126" s="116"/>
      <c r="AJ126" s="116"/>
      <c r="AK126" s="116"/>
      <c r="AL126" s="116"/>
      <c r="AM126" s="116"/>
      <c r="AN126" s="116"/>
      <c r="AO126" s="116"/>
      <c r="AP126" s="107"/>
      <c r="AQ126" s="125" t="str">
        <f t="shared" si="64"/>
        <v>стр.5230</v>
      </c>
      <c r="AR126" s="188">
        <f t="shared" si="65"/>
        <v>0</v>
      </c>
      <c r="AS126" s="188">
        <f t="shared" si="65"/>
        <v>0</v>
      </c>
      <c r="AT126" s="188">
        <f t="shared" si="66"/>
        <v>0</v>
      </c>
      <c r="AU126" s="188">
        <f t="shared" si="66"/>
        <v>0</v>
      </c>
      <c r="AV126" s="188">
        <f t="shared" si="67"/>
        <v>0</v>
      </c>
      <c r="AW126" s="188">
        <f t="shared" si="67"/>
        <v>0</v>
      </c>
      <c r="AX126" s="188">
        <f t="shared" si="68"/>
        <v>0</v>
      </c>
      <c r="AY126" s="188">
        <f t="shared" si="68"/>
        <v>0</v>
      </c>
    </row>
    <row r="127" spans="1:51" ht="63.75">
      <c r="A127" s="79" t="s">
        <v>263</v>
      </c>
      <c r="B127" s="139">
        <v>6000</v>
      </c>
      <c r="C127" s="139" t="s">
        <v>59</v>
      </c>
      <c r="D127" s="121" t="s">
        <v>90</v>
      </c>
      <c r="E127" s="121" t="s">
        <v>90</v>
      </c>
      <c r="F127" s="120">
        <f aca="true" t="shared" si="71" ref="F127:F133">SUM(H127,N127,R127,T127)</f>
        <v>0</v>
      </c>
      <c r="G127" s="121" t="s">
        <v>90</v>
      </c>
      <c r="H127" s="119">
        <f>SUM(H128:H136)</f>
        <v>0</v>
      </c>
      <c r="I127" s="121" t="s">
        <v>90</v>
      </c>
      <c r="J127" s="119">
        <f>SUM(J128:J136)</f>
        <v>0</v>
      </c>
      <c r="K127" s="121" t="s">
        <v>90</v>
      </c>
      <c r="L127" s="119">
        <f>SUM(L128:L136)</f>
        <v>0</v>
      </c>
      <c r="M127" s="121" t="s">
        <v>90</v>
      </c>
      <c r="N127" s="119">
        <f>SUM(N128:N136)</f>
        <v>0</v>
      </c>
      <c r="O127" s="121" t="s">
        <v>90</v>
      </c>
      <c r="P127" s="119">
        <f>SUM(P128:P136)</f>
        <v>0</v>
      </c>
      <c r="Q127" s="121" t="s">
        <v>90</v>
      </c>
      <c r="R127" s="119">
        <f>SUM(R128:R136)</f>
        <v>0</v>
      </c>
      <c r="S127" s="121" t="s">
        <v>90</v>
      </c>
      <c r="T127" s="119">
        <f>SUM(T128:T136)</f>
        <v>0</v>
      </c>
      <c r="U127" s="121" t="s">
        <v>90</v>
      </c>
      <c r="V127" s="121" t="s">
        <v>90</v>
      </c>
      <c r="W127" s="120">
        <f aca="true" t="shared" si="72" ref="W127:W158">SUM(Y127,AE127,AI127,AK127)</f>
        <v>0</v>
      </c>
      <c r="X127" s="121" t="s">
        <v>90</v>
      </c>
      <c r="Y127" s="119">
        <f>SUM(Y128:Y136)</f>
        <v>0</v>
      </c>
      <c r="Z127" s="121" t="s">
        <v>90</v>
      </c>
      <c r="AA127" s="119">
        <f>SUM(AA128:AA136)</f>
        <v>0</v>
      </c>
      <c r="AB127" s="121" t="s">
        <v>90</v>
      </c>
      <c r="AC127" s="119">
        <f>SUM(AC128:AC136)</f>
        <v>0</v>
      </c>
      <c r="AD127" s="121" t="s">
        <v>90</v>
      </c>
      <c r="AE127" s="119">
        <f>SUM(AE128:AE136)</f>
        <v>0</v>
      </c>
      <c r="AF127" s="121" t="s">
        <v>90</v>
      </c>
      <c r="AG127" s="119">
        <f>SUM(AG128:AG136)</f>
        <v>0</v>
      </c>
      <c r="AH127" s="121" t="s">
        <v>90</v>
      </c>
      <c r="AI127" s="119">
        <f>SUM(AI128:AI136)</f>
        <v>0</v>
      </c>
      <c r="AJ127" s="121" t="s">
        <v>90</v>
      </c>
      <c r="AK127" s="119">
        <f>SUM(AK128:AK136)</f>
        <v>0</v>
      </c>
      <c r="AL127" s="121" t="s">
        <v>90</v>
      </c>
      <c r="AM127" s="119">
        <f>SUM(AM128:AM136)</f>
        <v>0</v>
      </c>
      <c r="AN127" s="121" t="s">
        <v>90</v>
      </c>
      <c r="AO127" s="119">
        <f>SUM(AO128:AO136)</f>
        <v>0</v>
      </c>
      <c r="AP127" s="107"/>
      <c r="AQ127" s="125" t="str">
        <f t="shared" si="64"/>
        <v>стр.6000</v>
      </c>
      <c r="AR127" s="187" t="s">
        <v>90</v>
      </c>
      <c r="AS127" s="188">
        <f t="shared" si="65"/>
        <v>0</v>
      </c>
      <c r="AT127" s="187" t="s">
        <v>90</v>
      </c>
      <c r="AU127" s="188">
        <f t="shared" si="66"/>
        <v>0</v>
      </c>
      <c r="AV127" s="187" t="s">
        <v>90</v>
      </c>
      <c r="AW127" s="188">
        <f t="shared" si="67"/>
        <v>0</v>
      </c>
      <c r="AX127" s="187" t="s">
        <v>90</v>
      </c>
      <c r="AY127" s="188">
        <f t="shared" si="68"/>
        <v>0</v>
      </c>
    </row>
    <row r="128" spans="1:51" ht="25.5">
      <c r="A128" s="124" t="s">
        <v>244</v>
      </c>
      <c r="B128" s="140">
        <v>6010</v>
      </c>
      <c r="C128" s="140" t="s">
        <v>58</v>
      </c>
      <c r="D128" s="115">
        <f>SUM(G128,M128,Q128,S128)</f>
        <v>0</v>
      </c>
      <c r="E128" s="115">
        <f>IF(D128&lt;&gt;0,F128/D128*1000,0)</f>
        <v>0</v>
      </c>
      <c r="F128" s="115">
        <f t="shared" si="71"/>
        <v>0</v>
      </c>
      <c r="G128" s="116"/>
      <c r="H128" s="116"/>
      <c r="I128" s="116"/>
      <c r="J128" s="116"/>
      <c r="K128" s="116"/>
      <c r="L128" s="116"/>
      <c r="M128" s="116"/>
      <c r="N128" s="116"/>
      <c r="O128" s="116"/>
      <c r="P128" s="116"/>
      <c r="Q128" s="116"/>
      <c r="R128" s="116"/>
      <c r="S128" s="116"/>
      <c r="T128" s="116"/>
      <c r="U128" s="115">
        <f>SUM(X128,AD128,AH128,AJ128)</f>
        <v>0</v>
      </c>
      <c r="V128" s="115">
        <f>IF(U128&lt;&gt;0,W128/U128*1000,0)</f>
        <v>0</v>
      </c>
      <c r="W128" s="115">
        <f t="shared" si="72"/>
        <v>0</v>
      </c>
      <c r="X128" s="116"/>
      <c r="Y128" s="116"/>
      <c r="Z128" s="116"/>
      <c r="AA128" s="116"/>
      <c r="AB128" s="116"/>
      <c r="AC128" s="116"/>
      <c r="AD128" s="116"/>
      <c r="AE128" s="116"/>
      <c r="AF128" s="116"/>
      <c r="AG128" s="116"/>
      <c r="AH128" s="116"/>
      <c r="AI128" s="116"/>
      <c r="AJ128" s="116"/>
      <c r="AK128" s="116"/>
      <c r="AL128" s="116"/>
      <c r="AM128" s="116"/>
      <c r="AN128" s="116"/>
      <c r="AO128" s="116"/>
      <c r="AP128" s="107"/>
      <c r="AQ128" s="125" t="str">
        <f t="shared" si="64"/>
        <v>стр.6010</v>
      </c>
      <c r="AR128" s="188">
        <f t="shared" si="65"/>
        <v>0</v>
      </c>
      <c r="AS128" s="188">
        <f t="shared" si="65"/>
        <v>0</v>
      </c>
      <c r="AT128" s="188">
        <f t="shared" si="66"/>
        <v>0</v>
      </c>
      <c r="AU128" s="188">
        <f t="shared" si="66"/>
        <v>0</v>
      </c>
      <c r="AV128" s="188">
        <f t="shared" si="67"/>
        <v>0</v>
      </c>
      <c r="AW128" s="188">
        <f t="shared" si="67"/>
        <v>0</v>
      </c>
      <c r="AX128" s="188">
        <f t="shared" si="68"/>
        <v>0</v>
      </c>
      <c r="AY128" s="188">
        <f t="shared" si="68"/>
        <v>0</v>
      </c>
    </row>
    <row r="129" spans="1:51" ht="38.25">
      <c r="A129" s="124" t="s">
        <v>245</v>
      </c>
      <c r="B129" s="140">
        <v>6020</v>
      </c>
      <c r="C129" s="140" t="s">
        <v>58</v>
      </c>
      <c r="D129" s="115">
        <f>SUM(G129,M129,Q129,S129)</f>
        <v>0</v>
      </c>
      <c r="E129" s="115">
        <f>IF(D129&lt;&gt;0,F129/D129*1000,0)</f>
        <v>0</v>
      </c>
      <c r="F129" s="115">
        <f>SUM(H129,N129,R129,T129)</f>
        <v>0</v>
      </c>
      <c r="G129" s="116"/>
      <c r="H129" s="116"/>
      <c r="I129" s="116"/>
      <c r="J129" s="116"/>
      <c r="K129" s="116"/>
      <c r="L129" s="116"/>
      <c r="M129" s="116"/>
      <c r="N129" s="116"/>
      <c r="O129" s="116"/>
      <c r="P129" s="116"/>
      <c r="Q129" s="116"/>
      <c r="R129" s="116"/>
      <c r="S129" s="116"/>
      <c r="T129" s="116"/>
      <c r="U129" s="115">
        <f>SUM(X129,AD129,AH129,AJ129)</f>
        <v>0</v>
      </c>
      <c r="V129" s="115">
        <f>IF(U129&lt;&gt;0,W129/U129*1000,0)</f>
        <v>0</v>
      </c>
      <c r="W129" s="115">
        <f>SUM(Y129,AE129,AI129,AK129)</f>
        <v>0</v>
      </c>
      <c r="X129" s="116"/>
      <c r="Y129" s="116"/>
      <c r="Z129" s="116"/>
      <c r="AA129" s="116"/>
      <c r="AB129" s="116"/>
      <c r="AC129" s="116"/>
      <c r="AD129" s="116"/>
      <c r="AE129" s="116"/>
      <c r="AF129" s="116"/>
      <c r="AG129" s="116"/>
      <c r="AH129" s="116"/>
      <c r="AI129" s="116"/>
      <c r="AJ129" s="116"/>
      <c r="AK129" s="116"/>
      <c r="AL129" s="116"/>
      <c r="AM129" s="116"/>
      <c r="AN129" s="116"/>
      <c r="AO129" s="116"/>
      <c r="AP129" s="107"/>
      <c r="AQ129" s="125" t="str">
        <f t="shared" si="64"/>
        <v>стр.6020</v>
      </c>
      <c r="AR129" s="188">
        <f t="shared" si="65"/>
        <v>0</v>
      </c>
      <c r="AS129" s="188">
        <f t="shared" si="65"/>
        <v>0</v>
      </c>
      <c r="AT129" s="188">
        <f t="shared" si="66"/>
        <v>0</v>
      </c>
      <c r="AU129" s="188">
        <f t="shared" si="66"/>
        <v>0</v>
      </c>
      <c r="AV129" s="188">
        <f t="shared" si="67"/>
        <v>0</v>
      </c>
      <c r="AW129" s="188">
        <f t="shared" si="67"/>
        <v>0</v>
      </c>
      <c r="AX129" s="188">
        <f t="shared" si="68"/>
        <v>0</v>
      </c>
      <c r="AY129" s="188">
        <f t="shared" si="68"/>
        <v>0</v>
      </c>
    </row>
    <row r="130" spans="1:51" ht="12.75">
      <c r="A130" s="124" t="s">
        <v>246</v>
      </c>
      <c r="B130" s="140">
        <v>6030</v>
      </c>
      <c r="C130" s="140" t="s">
        <v>58</v>
      </c>
      <c r="D130" s="115">
        <f>SUM(G130,M130,Q130,S130)</f>
        <v>0</v>
      </c>
      <c r="E130" s="115">
        <f>IF(D130&lt;&gt;0,F130/D130*1000,0)</f>
        <v>0</v>
      </c>
      <c r="F130" s="115">
        <f>SUM(H130,N130,R130,T130)</f>
        <v>0</v>
      </c>
      <c r="G130" s="116"/>
      <c r="H130" s="116"/>
      <c r="I130" s="116"/>
      <c r="J130" s="116"/>
      <c r="K130" s="116"/>
      <c r="L130" s="116"/>
      <c r="M130" s="116"/>
      <c r="N130" s="116"/>
      <c r="O130" s="116"/>
      <c r="P130" s="116"/>
      <c r="Q130" s="116"/>
      <c r="R130" s="116"/>
      <c r="S130" s="116"/>
      <c r="T130" s="116"/>
      <c r="U130" s="115">
        <f>SUM(X130,AD130,AH130,AJ130)</f>
        <v>0</v>
      </c>
      <c r="V130" s="115">
        <f>IF(U130&lt;&gt;0,W130/U130*1000,0)</f>
        <v>0</v>
      </c>
      <c r="W130" s="115">
        <f>SUM(Y130,AE130,AI130,AK130)</f>
        <v>0</v>
      </c>
      <c r="X130" s="116"/>
      <c r="Y130" s="116"/>
      <c r="Z130" s="116"/>
      <c r="AA130" s="116"/>
      <c r="AB130" s="116"/>
      <c r="AC130" s="116"/>
      <c r="AD130" s="116"/>
      <c r="AE130" s="116"/>
      <c r="AF130" s="116"/>
      <c r="AG130" s="116"/>
      <c r="AH130" s="116"/>
      <c r="AI130" s="116"/>
      <c r="AJ130" s="116"/>
      <c r="AK130" s="116"/>
      <c r="AL130" s="116"/>
      <c r="AM130" s="116"/>
      <c r="AN130" s="116"/>
      <c r="AO130" s="116"/>
      <c r="AP130" s="107"/>
      <c r="AQ130" s="125" t="str">
        <f t="shared" si="64"/>
        <v>стр.6030</v>
      </c>
      <c r="AR130" s="188">
        <f t="shared" si="65"/>
        <v>0</v>
      </c>
      <c r="AS130" s="188">
        <f t="shared" si="65"/>
        <v>0</v>
      </c>
      <c r="AT130" s="188">
        <f t="shared" si="66"/>
        <v>0</v>
      </c>
      <c r="AU130" s="188">
        <f t="shared" si="66"/>
        <v>0</v>
      </c>
      <c r="AV130" s="188">
        <f t="shared" si="67"/>
        <v>0</v>
      </c>
      <c r="AW130" s="188">
        <f t="shared" si="67"/>
        <v>0</v>
      </c>
      <c r="AX130" s="188">
        <f t="shared" si="68"/>
        <v>0</v>
      </c>
      <c r="AY130" s="188">
        <f t="shared" si="68"/>
        <v>0</v>
      </c>
    </row>
    <row r="131" spans="1:51" ht="25.5">
      <c r="A131" s="124" t="s">
        <v>247</v>
      </c>
      <c r="B131" s="140">
        <v>6040</v>
      </c>
      <c r="C131" s="140" t="s">
        <v>58</v>
      </c>
      <c r="D131" s="115">
        <f>SUM(G131,M131,Q131,S131)</f>
        <v>0</v>
      </c>
      <c r="E131" s="115">
        <f>IF(D131&lt;&gt;0,F131/D131*1000,0)</f>
        <v>0</v>
      </c>
      <c r="F131" s="115">
        <f>SUM(H131,N131,R131,T131)</f>
        <v>0</v>
      </c>
      <c r="G131" s="116"/>
      <c r="H131" s="116"/>
      <c r="I131" s="116"/>
      <c r="J131" s="116"/>
      <c r="K131" s="116"/>
      <c r="L131" s="116"/>
      <c r="M131" s="116"/>
      <c r="N131" s="116"/>
      <c r="O131" s="116"/>
      <c r="P131" s="116"/>
      <c r="Q131" s="116"/>
      <c r="R131" s="116"/>
      <c r="S131" s="116"/>
      <c r="T131" s="116"/>
      <c r="U131" s="115">
        <f>SUM(X131,AD131,AH131,AJ131)</f>
        <v>0</v>
      </c>
      <c r="V131" s="115">
        <f>IF(U131&lt;&gt;0,W131/U131*1000,0)</f>
        <v>0</v>
      </c>
      <c r="W131" s="115">
        <f>SUM(Y131,AE131,AI131,AK131)</f>
        <v>0</v>
      </c>
      <c r="X131" s="116"/>
      <c r="Y131" s="116"/>
      <c r="Z131" s="116"/>
      <c r="AA131" s="116"/>
      <c r="AB131" s="116"/>
      <c r="AC131" s="116"/>
      <c r="AD131" s="116"/>
      <c r="AE131" s="116"/>
      <c r="AF131" s="116"/>
      <c r="AG131" s="116"/>
      <c r="AH131" s="116"/>
      <c r="AI131" s="116"/>
      <c r="AJ131" s="116"/>
      <c r="AK131" s="116"/>
      <c r="AL131" s="116"/>
      <c r="AM131" s="116"/>
      <c r="AN131" s="116"/>
      <c r="AO131" s="116"/>
      <c r="AP131" s="107"/>
      <c r="AQ131" s="125" t="str">
        <f t="shared" si="64"/>
        <v>стр.6040</v>
      </c>
      <c r="AR131" s="188">
        <f t="shared" si="65"/>
        <v>0</v>
      </c>
      <c r="AS131" s="188">
        <f t="shared" si="65"/>
        <v>0</v>
      </c>
      <c r="AT131" s="188">
        <f t="shared" si="66"/>
        <v>0</v>
      </c>
      <c r="AU131" s="188">
        <f t="shared" si="66"/>
        <v>0</v>
      </c>
      <c r="AV131" s="188">
        <f t="shared" si="67"/>
        <v>0</v>
      </c>
      <c r="AW131" s="188">
        <f t="shared" si="67"/>
        <v>0</v>
      </c>
      <c r="AX131" s="188">
        <f t="shared" si="68"/>
        <v>0</v>
      </c>
      <c r="AY131" s="188">
        <f t="shared" si="68"/>
        <v>0</v>
      </c>
    </row>
    <row r="132" spans="1:51" ht="25.5">
      <c r="A132" s="124" t="s">
        <v>248</v>
      </c>
      <c r="B132" s="140">
        <v>6050</v>
      </c>
      <c r="C132" s="140" t="s">
        <v>58</v>
      </c>
      <c r="D132" s="115">
        <f>SUM(G132,M132,Q132,S132)</f>
        <v>0</v>
      </c>
      <c r="E132" s="115">
        <f>IF(D132&lt;&gt;0,F132/D132*1000,0)</f>
        <v>0</v>
      </c>
      <c r="F132" s="115">
        <f>SUM(H132,N132,R132,T132)</f>
        <v>0</v>
      </c>
      <c r="G132" s="116"/>
      <c r="H132" s="116"/>
      <c r="I132" s="116"/>
      <c r="J132" s="116"/>
      <c r="K132" s="116"/>
      <c r="L132" s="116"/>
      <c r="M132" s="116"/>
      <c r="N132" s="116"/>
      <c r="O132" s="116"/>
      <c r="P132" s="116"/>
      <c r="Q132" s="116"/>
      <c r="R132" s="116"/>
      <c r="S132" s="116"/>
      <c r="T132" s="116"/>
      <c r="U132" s="115">
        <f>SUM(X132,AD132,AH132,AJ132)</f>
        <v>0</v>
      </c>
      <c r="V132" s="115">
        <f>IF(U132&lt;&gt;0,W132/U132*1000,0)</f>
        <v>0</v>
      </c>
      <c r="W132" s="115">
        <f>SUM(Y132,AE132,AI132,AK132)</f>
        <v>0</v>
      </c>
      <c r="X132" s="116"/>
      <c r="Y132" s="116"/>
      <c r="Z132" s="116"/>
      <c r="AA132" s="116"/>
      <c r="AB132" s="116"/>
      <c r="AC132" s="116"/>
      <c r="AD132" s="116"/>
      <c r="AE132" s="116"/>
      <c r="AF132" s="116"/>
      <c r="AG132" s="116"/>
      <c r="AH132" s="116"/>
      <c r="AI132" s="116"/>
      <c r="AJ132" s="116"/>
      <c r="AK132" s="116"/>
      <c r="AL132" s="116"/>
      <c r="AM132" s="116"/>
      <c r="AN132" s="116"/>
      <c r="AO132" s="116"/>
      <c r="AP132" s="107"/>
      <c r="AQ132" s="125" t="str">
        <f t="shared" si="64"/>
        <v>стр.6050</v>
      </c>
      <c r="AR132" s="188">
        <f t="shared" si="65"/>
        <v>0</v>
      </c>
      <c r="AS132" s="188">
        <f t="shared" si="65"/>
        <v>0</v>
      </c>
      <c r="AT132" s="188">
        <f t="shared" si="66"/>
        <v>0</v>
      </c>
      <c r="AU132" s="188">
        <f t="shared" si="66"/>
        <v>0</v>
      </c>
      <c r="AV132" s="188">
        <f t="shared" si="67"/>
        <v>0</v>
      </c>
      <c r="AW132" s="188">
        <f t="shared" si="67"/>
        <v>0</v>
      </c>
      <c r="AX132" s="188">
        <f t="shared" si="68"/>
        <v>0</v>
      </c>
      <c r="AY132" s="188">
        <f t="shared" si="68"/>
        <v>0</v>
      </c>
    </row>
    <row r="133" spans="1:51" ht="25.5">
      <c r="A133" s="124" t="s">
        <v>249</v>
      </c>
      <c r="B133" s="140">
        <v>6060</v>
      </c>
      <c r="C133" s="140" t="s">
        <v>59</v>
      </c>
      <c r="D133" s="123" t="s">
        <v>90</v>
      </c>
      <c r="E133" s="123" t="s">
        <v>90</v>
      </c>
      <c r="F133" s="115">
        <f t="shared" si="71"/>
        <v>0</v>
      </c>
      <c r="G133" s="123" t="s">
        <v>90</v>
      </c>
      <c r="H133" s="116"/>
      <c r="I133" s="123" t="s">
        <v>90</v>
      </c>
      <c r="J133" s="116"/>
      <c r="K133" s="123" t="s">
        <v>90</v>
      </c>
      <c r="L133" s="116"/>
      <c r="M133" s="123" t="s">
        <v>90</v>
      </c>
      <c r="N133" s="116"/>
      <c r="O133" s="123" t="s">
        <v>90</v>
      </c>
      <c r="P133" s="116"/>
      <c r="Q133" s="123" t="s">
        <v>90</v>
      </c>
      <c r="R133" s="116"/>
      <c r="S133" s="123" t="s">
        <v>90</v>
      </c>
      <c r="T133" s="116"/>
      <c r="U133" s="123" t="s">
        <v>90</v>
      </c>
      <c r="V133" s="123" t="s">
        <v>90</v>
      </c>
      <c r="W133" s="115">
        <f t="shared" si="72"/>
        <v>0</v>
      </c>
      <c r="X133" s="123" t="s">
        <v>90</v>
      </c>
      <c r="Y133" s="116"/>
      <c r="Z133" s="123" t="s">
        <v>90</v>
      </c>
      <c r="AA133" s="116"/>
      <c r="AB133" s="123" t="s">
        <v>90</v>
      </c>
      <c r="AC133" s="116"/>
      <c r="AD133" s="123" t="s">
        <v>90</v>
      </c>
      <c r="AE133" s="116"/>
      <c r="AF133" s="123" t="s">
        <v>90</v>
      </c>
      <c r="AG133" s="116"/>
      <c r="AH133" s="123" t="s">
        <v>90</v>
      </c>
      <c r="AI133" s="116"/>
      <c r="AJ133" s="123" t="s">
        <v>90</v>
      </c>
      <c r="AK133" s="116"/>
      <c r="AL133" s="123" t="s">
        <v>90</v>
      </c>
      <c r="AM133" s="116"/>
      <c r="AN133" s="123" t="s">
        <v>90</v>
      </c>
      <c r="AO133" s="116"/>
      <c r="AP133" s="107"/>
      <c r="AQ133" s="125" t="str">
        <f t="shared" si="64"/>
        <v>стр.6060</v>
      </c>
      <c r="AR133" s="187" t="s">
        <v>90</v>
      </c>
      <c r="AS133" s="188">
        <f t="shared" si="65"/>
        <v>0</v>
      </c>
      <c r="AT133" s="187" t="s">
        <v>90</v>
      </c>
      <c r="AU133" s="188">
        <f t="shared" si="66"/>
        <v>0</v>
      </c>
      <c r="AV133" s="187" t="s">
        <v>90</v>
      </c>
      <c r="AW133" s="188">
        <f t="shared" si="67"/>
        <v>0</v>
      </c>
      <c r="AX133" s="187" t="s">
        <v>90</v>
      </c>
      <c r="AY133" s="188">
        <f t="shared" si="68"/>
        <v>0</v>
      </c>
    </row>
    <row r="134" spans="1:51" ht="25.5">
      <c r="A134" s="252" t="s">
        <v>250</v>
      </c>
      <c r="B134" s="140">
        <v>6070</v>
      </c>
      <c r="C134" s="140" t="s">
        <v>93</v>
      </c>
      <c r="D134" s="126">
        <f>SUM(G134,M134,Q134,S134)</f>
        <v>0</v>
      </c>
      <c r="E134" s="115">
        <f>IF(D134&lt;&gt;0,F134/D134*1000,0)</f>
        <v>0</v>
      </c>
      <c r="F134" s="115">
        <f>SUM(H134,N134,R134,T134)</f>
        <v>0</v>
      </c>
      <c r="G134" s="118"/>
      <c r="H134" s="116"/>
      <c r="I134" s="118"/>
      <c r="J134" s="116"/>
      <c r="K134" s="118"/>
      <c r="L134" s="116"/>
      <c r="M134" s="118"/>
      <c r="N134" s="116"/>
      <c r="O134" s="118"/>
      <c r="P134" s="116"/>
      <c r="Q134" s="118"/>
      <c r="R134" s="116"/>
      <c r="S134" s="118"/>
      <c r="T134" s="116"/>
      <c r="U134" s="126">
        <f>SUM(X134,AD134,AH134,AJ134)</f>
        <v>0</v>
      </c>
      <c r="V134" s="115">
        <f>IF(U134&lt;&gt;0,W134/U134*1000,0)</f>
        <v>0</v>
      </c>
      <c r="W134" s="115">
        <f t="shared" si="72"/>
        <v>0</v>
      </c>
      <c r="X134" s="118"/>
      <c r="Y134" s="116"/>
      <c r="Z134" s="118"/>
      <c r="AA134" s="116"/>
      <c r="AB134" s="118"/>
      <c r="AC134" s="116"/>
      <c r="AD134" s="118"/>
      <c r="AE134" s="116"/>
      <c r="AF134" s="118"/>
      <c r="AG134" s="116"/>
      <c r="AH134" s="118"/>
      <c r="AI134" s="116"/>
      <c r="AJ134" s="118"/>
      <c r="AK134" s="116"/>
      <c r="AL134" s="118"/>
      <c r="AM134" s="116"/>
      <c r="AN134" s="118"/>
      <c r="AO134" s="116"/>
      <c r="AP134" s="107"/>
      <c r="AQ134" s="125" t="str">
        <f t="shared" si="64"/>
        <v>стр.6070</v>
      </c>
      <c r="AR134" s="188">
        <f t="shared" si="65"/>
        <v>0</v>
      </c>
      <c r="AS134" s="188">
        <f t="shared" si="65"/>
        <v>0</v>
      </c>
      <c r="AT134" s="188">
        <f t="shared" si="66"/>
        <v>0</v>
      </c>
      <c r="AU134" s="188">
        <f t="shared" si="66"/>
        <v>0</v>
      </c>
      <c r="AV134" s="188">
        <f t="shared" si="67"/>
        <v>0</v>
      </c>
      <c r="AW134" s="188">
        <f t="shared" si="67"/>
        <v>0</v>
      </c>
      <c r="AX134" s="188">
        <f t="shared" si="68"/>
        <v>0</v>
      </c>
      <c r="AY134" s="188">
        <f t="shared" si="68"/>
        <v>0</v>
      </c>
    </row>
    <row r="135" spans="1:51" ht="38.25">
      <c r="A135" s="156" t="s">
        <v>251</v>
      </c>
      <c r="B135" s="140">
        <v>6080</v>
      </c>
      <c r="C135" s="140" t="s">
        <v>60</v>
      </c>
      <c r="D135" s="115">
        <f>SUM(G135,M135,Q135,S135)</f>
        <v>0</v>
      </c>
      <c r="E135" s="115">
        <f>IF(D135&lt;&gt;0,F135/D135*1000,0)</f>
        <v>0</v>
      </c>
      <c r="F135" s="115">
        <f aca="true" t="shared" si="73" ref="F135:F158">SUM(H135,N135,R135,T135)</f>
        <v>0</v>
      </c>
      <c r="G135" s="116"/>
      <c r="H135" s="116"/>
      <c r="I135" s="116"/>
      <c r="J135" s="116"/>
      <c r="K135" s="116"/>
      <c r="L135" s="116"/>
      <c r="M135" s="116"/>
      <c r="N135" s="116"/>
      <c r="O135" s="116"/>
      <c r="P135" s="116"/>
      <c r="Q135" s="116"/>
      <c r="R135" s="116"/>
      <c r="S135" s="116"/>
      <c r="T135" s="116"/>
      <c r="U135" s="115">
        <f>SUM(X135,AD135,AH135,AJ135)</f>
        <v>0</v>
      </c>
      <c r="V135" s="115">
        <f>IF(U135&lt;&gt;0,W135/U135*1000,0)</f>
        <v>0</v>
      </c>
      <c r="W135" s="115">
        <f t="shared" si="72"/>
        <v>0</v>
      </c>
      <c r="X135" s="116"/>
      <c r="Y135" s="116"/>
      <c r="Z135" s="116"/>
      <c r="AA135" s="116"/>
      <c r="AB135" s="116"/>
      <c r="AC135" s="116"/>
      <c r="AD135" s="116"/>
      <c r="AE135" s="116"/>
      <c r="AF135" s="116"/>
      <c r="AG135" s="116"/>
      <c r="AH135" s="116"/>
      <c r="AI135" s="116"/>
      <c r="AJ135" s="116"/>
      <c r="AK135" s="116"/>
      <c r="AL135" s="116"/>
      <c r="AM135" s="116"/>
      <c r="AN135" s="116"/>
      <c r="AO135" s="116"/>
      <c r="AP135" s="107"/>
      <c r="AQ135" s="125" t="str">
        <f t="shared" si="64"/>
        <v>стр.6080</v>
      </c>
      <c r="AR135" s="188">
        <f t="shared" si="65"/>
        <v>0</v>
      </c>
      <c r="AS135" s="188">
        <f t="shared" si="65"/>
        <v>0</v>
      </c>
      <c r="AT135" s="188">
        <f t="shared" si="66"/>
        <v>0</v>
      </c>
      <c r="AU135" s="188">
        <f t="shared" si="66"/>
        <v>0</v>
      </c>
      <c r="AV135" s="188">
        <f t="shared" si="67"/>
        <v>0</v>
      </c>
      <c r="AW135" s="188">
        <f t="shared" si="67"/>
        <v>0</v>
      </c>
      <c r="AX135" s="188">
        <f t="shared" si="68"/>
        <v>0</v>
      </c>
      <c r="AY135" s="188">
        <f t="shared" si="68"/>
        <v>0</v>
      </c>
    </row>
    <row r="136" spans="1:51" ht="38.25">
      <c r="A136" s="156" t="s">
        <v>252</v>
      </c>
      <c r="B136" s="140">
        <v>6090</v>
      </c>
      <c r="C136" s="140" t="s">
        <v>60</v>
      </c>
      <c r="D136" s="115">
        <f>SUM(G136,M136,Q136,S136)</f>
        <v>0</v>
      </c>
      <c r="E136" s="115">
        <f>IF(D136&lt;&gt;0,F136/D136*1000,0)</f>
        <v>0</v>
      </c>
      <c r="F136" s="115">
        <f t="shared" si="73"/>
        <v>0</v>
      </c>
      <c r="G136" s="116"/>
      <c r="H136" s="116"/>
      <c r="I136" s="116"/>
      <c r="J136" s="116"/>
      <c r="K136" s="116"/>
      <c r="L136" s="116"/>
      <c r="M136" s="116"/>
      <c r="N136" s="116"/>
      <c r="O136" s="116"/>
      <c r="P136" s="116"/>
      <c r="Q136" s="116"/>
      <c r="R136" s="116"/>
      <c r="S136" s="116"/>
      <c r="T136" s="116"/>
      <c r="U136" s="115">
        <f>SUM(X136,AD136,AH136,AJ136)</f>
        <v>0</v>
      </c>
      <c r="V136" s="115">
        <f>IF(U136&lt;&gt;0,W136/U136*1000,0)</f>
        <v>0</v>
      </c>
      <c r="W136" s="115">
        <f t="shared" si="72"/>
        <v>0</v>
      </c>
      <c r="X136" s="116"/>
      <c r="Y136" s="116"/>
      <c r="Z136" s="116"/>
      <c r="AA136" s="116"/>
      <c r="AB136" s="116"/>
      <c r="AC136" s="116"/>
      <c r="AD136" s="116"/>
      <c r="AE136" s="116"/>
      <c r="AF136" s="116"/>
      <c r="AG136" s="116"/>
      <c r="AH136" s="116"/>
      <c r="AI136" s="116"/>
      <c r="AJ136" s="116"/>
      <c r="AK136" s="116"/>
      <c r="AL136" s="116"/>
      <c r="AM136" s="116"/>
      <c r="AN136" s="116"/>
      <c r="AO136" s="116"/>
      <c r="AP136" s="107"/>
      <c r="AQ136" s="125" t="str">
        <f t="shared" si="64"/>
        <v>стр.6090</v>
      </c>
      <c r="AR136" s="188">
        <f t="shared" si="65"/>
        <v>0</v>
      </c>
      <c r="AS136" s="188">
        <f t="shared" si="65"/>
        <v>0</v>
      </c>
      <c r="AT136" s="188">
        <f t="shared" si="66"/>
        <v>0</v>
      </c>
      <c r="AU136" s="188">
        <f t="shared" si="66"/>
        <v>0</v>
      </c>
      <c r="AV136" s="188">
        <f t="shared" si="67"/>
        <v>0</v>
      </c>
      <c r="AW136" s="188">
        <f t="shared" si="67"/>
        <v>0</v>
      </c>
      <c r="AX136" s="188">
        <f t="shared" si="68"/>
        <v>0</v>
      </c>
      <c r="AY136" s="188">
        <f t="shared" si="68"/>
        <v>0</v>
      </c>
    </row>
    <row r="137" spans="1:51" ht="38.25">
      <c r="A137" s="79" t="s">
        <v>264</v>
      </c>
      <c r="B137" s="139">
        <v>7000</v>
      </c>
      <c r="C137" s="139" t="s">
        <v>59</v>
      </c>
      <c r="D137" s="121" t="s">
        <v>90</v>
      </c>
      <c r="E137" s="121" t="s">
        <v>90</v>
      </c>
      <c r="F137" s="120">
        <f t="shared" si="73"/>
        <v>0</v>
      </c>
      <c r="G137" s="121" t="s">
        <v>90</v>
      </c>
      <c r="H137" s="137">
        <f>SUM(H138:H141,H156:H158)</f>
        <v>0</v>
      </c>
      <c r="I137" s="121" t="s">
        <v>90</v>
      </c>
      <c r="J137" s="137">
        <f>SUM(J138:J141,J156:J158)</f>
        <v>0</v>
      </c>
      <c r="K137" s="121" t="s">
        <v>90</v>
      </c>
      <c r="L137" s="137">
        <f>SUM(L138:L141,L156:L158)</f>
        <v>0</v>
      </c>
      <c r="M137" s="121" t="s">
        <v>90</v>
      </c>
      <c r="N137" s="137">
        <f>SUM(N138:N141,N156:N158)</f>
        <v>0</v>
      </c>
      <c r="O137" s="121" t="s">
        <v>90</v>
      </c>
      <c r="P137" s="137">
        <f>SUM(P138:P141,P156:P158)</f>
        <v>0</v>
      </c>
      <c r="Q137" s="121" t="s">
        <v>90</v>
      </c>
      <c r="R137" s="137">
        <f>SUM(R138:R141,R156:R158)</f>
        <v>0</v>
      </c>
      <c r="S137" s="121" t="s">
        <v>90</v>
      </c>
      <c r="T137" s="137">
        <f>SUM(T138:T141,T156:T158)</f>
        <v>0</v>
      </c>
      <c r="U137" s="121" t="s">
        <v>90</v>
      </c>
      <c r="V137" s="121" t="s">
        <v>90</v>
      </c>
      <c r="W137" s="120">
        <f t="shared" si="72"/>
        <v>0</v>
      </c>
      <c r="X137" s="121" t="s">
        <v>90</v>
      </c>
      <c r="Y137" s="137">
        <f>SUM(Y138:Y141,Y156:Y158)</f>
        <v>0</v>
      </c>
      <c r="Z137" s="121" t="s">
        <v>90</v>
      </c>
      <c r="AA137" s="137">
        <f>SUM(AA138:AA141,AA156:AA158)</f>
        <v>0</v>
      </c>
      <c r="AB137" s="121" t="s">
        <v>90</v>
      </c>
      <c r="AC137" s="137">
        <f>SUM(AC138:AC141,AC156:AC158)</f>
        <v>0</v>
      </c>
      <c r="AD137" s="121" t="s">
        <v>90</v>
      </c>
      <c r="AE137" s="137">
        <f>SUM(AE138:AE141,AE156:AE158)</f>
        <v>0</v>
      </c>
      <c r="AF137" s="121" t="s">
        <v>90</v>
      </c>
      <c r="AG137" s="137">
        <f>SUM(AG138:AG141,AG156:AG158)</f>
        <v>0</v>
      </c>
      <c r="AH137" s="121" t="s">
        <v>90</v>
      </c>
      <c r="AI137" s="137">
        <f>SUM(AI138:AI141,AI156:AI158)</f>
        <v>0</v>
      </c>
      <c r="AJ137" s="121" t="s">
        <v>90</v>
      </c>
      <c r="AK137" s="137">
        <f>SUM(AK138:AK141,AK156:AK158)</f>
        <v>0</v>
      </c>
      <c r="AL137" s="121" t="s">
        <v>90</v>
      </c>
      <c r="AM137" s="137">
        <f>SUM(AM138:AM141,AM156:AM158)</f>
        <v>0</v>
      </c>
      <c r="AN137" s="121" t="s">
        <v>90</v>
      </c>
      <c r="AO137" s="137">
        <f>SUM(AO138:AO141,AO156:AO158)</f>
        <v>0</v>
      </c>
      <c r="AP137" s="107"/>
      <c r="AQ137" s="125" t="str">
        <f t="shared" si="64"/>
        <v>стр.7000</v>
      </c>
      <c r="AR137" s="187" t="s">
        <v>90</v>
      </c>
      <c r="AS137" s="188">
        <f t="shared" si="65"/>
        <v>0</v>
      </c>
      <c r="AT137" s="187" t="s">
        <v>90</v>
      </c>
      <c r="AU137" s="188">
        <f t="shared" si="66"/>
        <v>0</v>
      </c>
      <c r="AV137" s="187" t="s">
        <v>90</v>
      </c>
      <c r="AW137" s="188">
        <f t="shared" si="67"/>
        <v>0</v>
      </c>
      <c r="AX137" s="187" t="s">
        <v>90</v>
      </c>
      <c r="AY137" s="188">
        <f t="shared" si="68"/>
        <v>0</v>
      </c>
    </row>
    <row r="138" spans="1:51" ht="38.25">
      <c r="A138" s="207" t="s">
        <v>414</v>
      </c>
      <c r="B138" s="140">
        <v>7010</v>
      </c>
      <c r="C138" s="140" t="s">
        <v>58</v>
      </c>
      <c r="D138" s="115">
        <f>SUM(G138,M138,Q138,S138)</f>
        <v>0</v>
      </c>
      <c r="E138" s="115">
        <f>IF(D138&lt;&gt;0,F138/D138*1000,0)</f>
        <v>0</v>
      </c>
      <c r="F138" s="115">
        <f t="shared" si="73"/>
        <v>0</v>
      </c>
      <c r="G138" s="116"/>
      <c r="H138" s="116"/>
      <c r="I138" s="116"/>
      <c r="J138" s="116"/>
      <c r="K138" s="116"/>
      <c r="L138" s="116"/>
      <c r="M138" s="116"/>
      <c r="N138" s="116"/>
      <c r="O138" s="116"/>
      <c r="P138" s="116"/>
      <c r="Q138" s="116"/>
      <c r="R138" s="116"/>
      <c r="S138" s="116"/>
      <c r="T138" s="116"/>
      <c r="U138" s="115">
        <f>SUM(X138,AD138,AH138,AJ138)</f>
        <v>0</v>
      </c>
      <c r="V138" s="115">
        <f>IF(U138&lt;&gt;0,W138/U138*1000,0)</f>
        <v>0</v>
      </c>
      <c r="W138" s="115">
        <f t="shared" si="72"/>
        <v>0</v>
      </c>
      <c r="X138" s="116"/>
      <c r="Y138" s="116"/>
      <c r="Z138" s="116"/>
      <c r="AA138" s="116"/>
      <c r="AB138" s="116"/>
      <c r="AC138" s="116"/>
      <c r="AD138" s="116"/>
      <c r="AE138" s="116"/>
      <c r="AF138" s="116"/>
      <c r="AG138" s="116"/>
      <c r="AH138" s="116"/>
      <c r="AI138" s="116"/>
      <c r="AJ138" s="116"/>
      <c r="AK138" s="116"/>
      <c r="AL138" s="116"/>
      <c r="AM138" s="116"/>
      <c r="AN138" s="116"/>
      <c r="AO138" s="116"/>
      <c r="AP138" s="107"/>
      <c r="AQ138" s="125" t="str">
        <f t="shared" si="64"/>
        <v>стр.7010</v>
      </c>
      <c r="AR138" s="188">
        <f t="shared" si="65"/>
        <v>0</v>
      </c>
      <c r="AS138" s="188">
        <f t="shared" si="65"/>
        <v>0</v>
      </c>
      <c r="AT138" s="188">
        <f t="shared" si="66"/>
        <v>0</v>
      </c>
      <c r="AU138" s="188">
        <f t="shared" si="66"/>
        <v>0</v>
      </c>
      <c r="AV138" s="188">
        <f t="shared" si="67"/>
        <v>0</v>
      </c>
      <c r="AW138" s="188">
        <f t="shared" si="67"/>
        <v>0</v>
      </c>
      <c r="AX138" s="188">
        <f t="shared" si="68"/>
        <v>0</v>
      </c>
      <c r="AY138" s="188">
        <f t="shared" si="68"/>
        <v>0</v>
      </c>
    </row>
    <row r="139" spans="1:51" ht="38.25">
      <c r="A139" s="124" t="s">
        <v>287</v>
      </c>
      <c r="B139" s="140">
        <v>7020</v>
      </c>
      <c r="C139" s="140" t="s">
        <v>59</v>
      </c>
      <c r="D139" s="123" t="s">
        <v>90</v>
      </c>
      <c r="E139" s="123" t="s">
        <v>90</v>
      </c>
      <c r="F139" s="115">
        <f t="shared" si="73"/>
        <v>0</v>
      </c>
      <c r="G139" s="123" t="s">
        <v>90</v>
      </c>
      <c r="H139" s="116"/>
      <c r="I139" s="123" t="s">
        <v>90</v>
      </c>
      <c r="J139" s="116"/>
      <c r="K139" s="123" t="s">
        <v>90</v>
      </c>
      <c r="L139" s="116"/>
      <c r="M139" s="123" t="s">
        <v>90</v>
      </c>
      <c r="N139" s="116"/>
      <c r="O139" s="123" t="s">
        <v>90</v>
      </c>
      <c r="P139" s="116"/>
      <c r="Q139" s="123" t="s">
        <v>90</v>
      </c>
      <c r="R139" s="116"/>
      <c r="S139" s="123" t="s">
        <v>90</v>
      </c>
      <c r="T139" s="116"/>
      <c r="U139" s="123" t="s">
        <v>90</v>
      </c>
      <c r="V139" s="123" t="s">
        <v>90</v>
      </c>
      <c r="W139" s="115">
        <f t="shared" si="72"/>
        <v>0</v>
      </c>
      <c r="X139" s="123" t="s">
        <v>90</v>
      </c>
      <c r="Y139" s="116"/>
      <c r="Z139" s="123" t="s">
        <v>90</v>
      </c>
      <c r="AA139" s="116"/>
      <c r="AB139" s="123" t="s">
        <v>90</v>
      </c>
      <c r="AC139" s="116"/>
      <c r="AD139" s="123" t="s">
        <v>90</v>
      </c>
      <c r="AE139" s="116"/>
      <c r="AF139" s="123" t="s">
        <v>90</v>
      </c>
      <c r="AG139" s="116"/>
      <c r="AH139" s="123" t="s">
        <v>90</v>
      </c>
      <c r="AI139" s="116"/>
      <c r="AJ139" s="123" t="s">
        <v>90</v>
      </c>
      <c r="AK139" s="116"/>
      <c r="AL139" s="123" t="s">
        <v>90</v>
      </c>
      <c r="AM139" s="116"/>
      <c r="AN139" s="123" t="s">
        <v>90</v>
      </c>
      <c r="AO139" s="116"/>
      <c r="AP139" s="107"/>
      <c r="AQ139" s="125" t="str">
        <f t="shared" si="64"/>
        <v>стр.7020</v>
      </c>
      <c r="AR139" s="187" t="s">
        <v>90</v>
      </c>
      <c r="AS139" s="188">
        <f t="shared" si="65"/>
        <v>0</v>
      </c>
      <c r="AT139" s="187" t="s">
        <v>90</v>
      </c>
      <c r="AU139" s="188">
        <f t="shared" si="66"/>
        <v>0</v>
      </c>
      <c r="AV139" s="187" t="s">
        <v>90</v>
      </c>
      <c r="AW139" s="188">
        <f t="shared" si="67"/>
        <v>0</v>
      </c>
      <c r="AX139" s="187" t="s">
        <v>90</v>
      </c>
      <c r="AY139" s="188">
        <f t="shared" si="68"/>
        <v>0</v>
      </c>
    </row>
    <row r="140" spans="1:51" ht="12.75">
      <c r="A140" s="124" t="s">
        <v>271</v>
      </c>
      <c r="B140" s="140">
        <v>7030</v>
      </c>
      <c r="C140" s="140" t="s">
        <v>58</v>
      </c>
      <c r="D140" s="115">
        <f aca="true" t="shared" si="74" ref="D140:D158">SUM(G140,M140,Q140,S140)</f>
        <v>0</v>
      </c>
      <c r="E140" s="115">
        <f aca="true" t="shared" si="75" ref="E140:E158">IF(D140&lt;&gt;0,F140/D140*1000,0)</f>
        <v>0</v>
      </c>
      <c r="F140" s="115">
        <f t="shared" si="73"/>
        <v>0</v>
      </c>
      <c r="G140" s="116"/>
      <c r="H140" s="116"/>
      <c r="I140" s="116"/>
      <c r="J140" s="116"/>
      <c r="K140" s="116"/>
      <c r="L140" s="116"/>
      <c r="M140" s="116"/>
      <c r="N140" s="116"/>
      <c r="O140" s="116"/>
      <c r="P140" s="116"/>
      <c r="Q140" s="116"/>
      <c r="R140" s="116"/>
      <c r="S140" s="116"/>
      <c r="T140" s="116"/>
      <c r="U140" s="115">
        <f aca="true" t="shared" si="76" ref="U140:U158">SUM(X140,AD140,AH140,AJ140)</f>
        <v>0</v>
      </c>
      <c r="V140" s="115">
        <f aca="true" t="shared" si="77" ref="V140:V158">IF(U140&lt;&gt;0,W140/U140*1000,0)</f>
        <v>0</v>
      </c>
      <c r="W140" s="115">
        <f t="shared" si="72"/>
        <v>0</v>
      </c>
      <c r="X140" s="116"/>
      <c r="Y140" s="116"/>
      <c r="Z140" s="116"/>
      <c r="AA140" s="116"/>
      <c r="AB140" s="116"/>
      <c r="AC140" s="116"/>
      <c r="AD140" s="116"/>
      <c r="AE140" s="116"/>
      <c r="AF140" s="116"/>
      <c r="AG140" s="116"/>
      <c r="AH140" s="116"/>
      <c r="AI140" s="116"/>
      <c r="AJ140" s="116"/>
      <c r="AK140" s="116"/>
      <c r="AL140" s="116"/>
      <c r="AM140" s="116"/>
      <c r="AN140" s="116"/>
      <c r="AO140" s="116"/>
      <c r="AP140" s="107"/>
      <c r="AQ140" s="125" t="str">
        <f t="shared" si="64"/>
        <v>стр.7030</v>
      </c>
      <c r="AR140" s="188">
        <f t="shared" si="65"/>
        <v>0</v>
      </c>
      <c r="AS140" s="188">
        <f t="shared" si="65"/>
        <v>0</v>
      </c>
      <c r="AT140" s="188">
        <f t="shared" si="66"/>
        <v>0</v>
      </c>
      <c r="AU140" s="188">
        <f t="shared" si="66"/>
        <v>0</v>
      </c>
      <c r="AV140" s="188">
        <f t="shared" si="67"/>
        <v>0</v>
      </c>
      <c r="AW140" s="188">
        <f t="shared" si="67"/>
        <v>0</v>
      </c>
      <c r="AX140" s="188">
        <f t="shared" si="68"/>
        <v>0</v>
      </c>
      <c r="AY140" s="188">
        <f t="shared" si="68"/>
        <v>0</v>
      </c>
    </row>
    <row r="141" spans="1:51" ht="25.5">
      <c r="A141" s="124" t="s">
        <v>272</v>
      </c>
      <c r="B141" s="140">
        <v>7040</v>
      </c>
      <c r="C141" s="140" t="s">
        <v>58</v>
      </c>
      <c r="D141" s="115">
        <f t="shared" si="74"/>
        <v>0</v>
      </c>
      <c r="E141" s="115">
        <f t="shared" si="75"/>
        <v>0</v>
      </c>
      <c r="F141" s="115">
        <f t="shared" si="73"/>
        <v>0</v>
      </c>
      <c r="G141" s="137">
        <f>SUM(G142:G147,G150:G152,G155)</f>
        <v>0</v>
      </c>
      <c r="H141" s="137">
        <f aca="true" t="shared" si="78" ref="H141:T141">SUM(H142:H147,H150:H152,H155)</f>
        <v>0</v>
      </c>
      <c r="I141" s="137">
        <f t="shared" si="78"/>
        <v>0</v>
      </c>
      <c r="J141" s="137">
        <f t="shared" si="78"/>
        <v>0</v>
      </c>
      <c r="K141" s="137">
        <f t="shared" si="78"/>
        <v>0</v>
      </c>
      <c r="L141" s="137">
        <f t="shared" si="78"/>
        <v>0</v>
      </c>
      <c r="M141" s="137">
        <f t="shared" si="78"/>
        <v>0</v>
      </c>
      <c r="N141" s="137">
        <f t="shared" si="78"/>
        <v>0</v>
      </c>
      <c r="O141" s="137">
        <f t="shared" si="78"/>
        <v>0</v>
      </c>
      <c r="P141" s="137">
        <f t="shared" si="78"/>
        <v>0</v>
      </c>
      <c r="Q141" s="137">
        <f t="shared" si="78"/>
        <v>0</v>
      </c>
      <c r="R141" s="137">
        <f t="shared" si="78"/>
        <v>0</v>
      </c>
      <c r="S141" s="137">
        <f t="shared" si="78"/>
        <v>0</v>
      </c>
      <c r="T141" s="137">
        <f t="shared" si="78"/>
        <v>0</v>
      </c>
      <c r="U141" s="115">
        <f t="shared" si="76"/>
        <v>0</v>
      </c>
      <c r="V141" s="115">
        <f t="shared" si="77"/>
        <v>0</v>
      </c>
      <c r="W141" s="115">
        <f t="shared" si="72"/>
        <v>0</v>
      </c>
      <c r="X141" s="137">
        <f aca="true" t="shared" si="79" ref="X141:AO141">SUM(X142:X147,X150:X152,X155)</f>
        <v>0</v>
      </c>
      <c r="Y141" s="137">
        <f t="shared" si="79"/>
        <v>0</v>
      </c>
      <c r="Z141" s="137">
        <f t="shared" si="79"/>
        <v>0</v>
      </c>
      <c r="AA141" s="137">
        <f t="shared" si="79"/>
        <v>0</v>
      </c>
      <c r="AB141" s="137">
        <f t="shared" si="79"/>
        <v>0</v>
      </c>
      <c r="AC141" s="137">
        <f t="shared" si="79"/>
        <v>0</v>
      </c>
      <c r="AD141" s="137">
        <f t="shared" si="79"/>
        <v>0</v>
      </c>
      <c r="AE141" s="137">
        <f t="shared" si="79"/>
        <v>0</v>
      </c>
      <c r="AF141" s="137">
        <f t="shared" si="79"/>
        <v>0</v>
      </c>
      <c r="AG141" s="137">
        <f t="shared" si="79"/>
        <v>0</v>
      </c>
      <c r="AH141" s="137">
        <f t="shared" si="79"/>
        <v>0</v>
      </c>
      <c r="AI141" s="137">
        <f t="shared" si="79"/>
        <v>0</v>
      </c>
      <c r="AJ141" s="137">
        <f t="shared" si="79"/>
        <v>0</v>
      </c>
      <c r="AK141" s="137">
        <f t="shared" si="79"/>
        <v>0</v>
      </c>
      <c r="AL141" s="137">
        <f t="shared" si="79"/>
        <v>0</v>
      </c>
      <c r="AM141" s="137">
        <f t="shared" si="79"/>
        <v>0</v>
      </c>
      <c r="AN141" s="137">
        <f t="shared" si="79"/>
        <v>0</v>
      </c>
      <c r="AO141" s="137">
        <f t="shared" si="79"/>
        <v>0</v>
      </c>
      <c r="AP141" s="107"/>
      <c r="AQ141" s="125" t="str">
        <f t="shared" si="64"/>
        <v>стр.7040</v>
      </c>
      <c r="AR141" s="188">
        <f t="shared" si="65"/>
        <v>0</v>
      </c>
      <c r="AS141" s="188">
        <f t="shared" si="65"/>
        <v>0</v>
      </c>
      <c r="AT141" s="188">
        <f t="shared" si="66"/>
        <v>0</v>
      </c>
      <c r="AU141" s="188">
        <f t="shared" si="66"/>
        <v>0</v>
      </c>
      <c r="AV141" s="188">
        <f t="shared" si="67"/>
        <v>0</v>
      </c>
      <c r="AW141" s="188">
        <f t="shared" si="67"/>
        <v>0</v>
      </c>
      <c r="AX141" s="188">
        <f t="shared" si="68"/>
        <v>0</v>
      </c>
      <c r="AY141" s="188">
        <f t="shared" si="68"/>
        <v>0</v>
      </c>
    </row>
    <row r="142" spans="1:51" ht="25.5">
      <c r="A142" s="129" t="s">
        <v>267</v>
      </c>
      <c r="B142" s="140">
        <v>7050</v>
      </c>
      <c r="C142" s="140" t="s">
        <v>58</v>
      </c>
      <c r="D142" s="115">
        <f t="shared" si="74"/>
        <v>0</v>
      </c>
      <c r="E142" s="115">
        <f t="shared" si="75"/>
        <v>0</v>
      </c>
      <c r="F142" s="115">
        <f t="shared" si="73"/>
        <v>0</v>
      </c>
      <c r="G142" s="116"/>
      <c r="H142" s="116"/>
      <c r="I142" s="116"/>
      <c r="J142" s="116"/>
      <c r="K142" s="116"/>
      <c r="L142" s="116"/>
      <c r="M142" s="116"/>
      <c r="N142" s="116"/>
      <c r="O142" s="116"/>
      <c r="P142" s="116"/>
      <c r="Q142" s="116"/>
      <c r="R142" s="116"/>
      <c r="S142" s="116"/>
      <c r="T142" s="116"/>
      <c r="U142" s="115">
        <f t="shared" si="76"/>
        <v>0</v>
      </c>
      <c r="V142" s="115">
        <f t="shared" si="77"/>
        <v>0</v>
      </c>
      <c r="W142" s="115">
        <f t="shared" si="72"/>
        <v>0</v>
      </c>
      <c r="X142" s="116"/>
      <c r="Y142" s="116"/>
      <c r="Z142" s="116"/>
      <c r="AA142" s="116"/>
      <c r="AB142" s="116"/>
      <c r="AC142" s="116"/>
      <c r="AD142" s="116"/>
      <c r="AE142" s="116"/>
      <c r="AF142" s="116"/>
      <c r="AG142" s="116"/>
      <c r="AH142" s="116"/>
      <c r="AI142" s="116"/>
      <c r="AJ142" s="116"/>
      <c r="AK142" s="116"/>
      <c r="AL142" s="116"/>
      <c r="AM142" s="116"/>
      <c r="AN142" s="116"/>
      <c r="AO142" s="116"/>
      <c r="AP142" s="107"/>
      <c r="AQ142" s="125" t="str">
        <f t="shared" si="64"/>
        <v>стр.7050</v>
      </c>
      <c r="AR142" s="188">
        <f t="shared" si="65"/>
        <v>0</v>
      </c>
      <c r="AS142" s="188">
        <f t="shared" si="65"/>
        <v>0</v>
      </c>
      <c r="AT142" s="188">
        <f t="shared" si="66"/>
        <v>0</v>
      </c>
      <c r="AU142" s="188">
        <f t="shared" si="66"/>
        <v>0</v>
      </c>
      <c r="AV142" s="188">
        <f t="shared" si="67"/>
        <v>0</v>
      </c>
      <c r="AW142" s="188">
        <f t="shared" si="67"/>
        <v>0</v>
      </c>
      <c r="AX142" s="188">
        <f t="shared" si="68"/>
        <v>0</v>
      </c>
      <c r="AY142" s="188">
        <f t="shared" si="68"/>
        <v>0</v>
      </c>
    </row>
    <row r="143" spans="1:51" ht="12.75">
      <c r="A143" s="129" t="s">
        <v>265</v>
      </c>
      <c r="B143" s="140">
        <v>7060</v>
      </c>
      <c r="C143" s="140" t="s">
        <v>58</v>
      </c>
      <c r="D143" s="115">
        <f t="shared" si="74"/>
        <v>0</v>
      </c>
      <c r="E143" s="115">
        <f t="shared" si="75"/>
        <v>0</v>
      </c>
      <c r="F143" s="115">
        <f t="shared" si="73"/>
        <v>0</v>
      </c>
      <c r="G143" s="116"/>
      <c r="H143" s="116"/>
      <c r="I143" s="116"/>
      <c r="J143" s="116"/>
      <c r="K143" s="116"/>
      <c r="L143" s="116"/>
      <c r="M143" s="116"/>
      <c r="N143" s="116"/>
      <c r="O143" s="116"/>
      <c r="P143" s="116"/>
      <c r="Q143" s="116"/>
      <c r="R143" s="116"/>
      <c r="S143" s="116"/>
      <c r="T143" s="116"/>
      <c r="U143" s="115">
        <f t="shared" si="76"/>
        <v>0</v>
      </c>
      <c r="V143" s="115">
        <f t="shared" si="77"/>
        <v>0</v>
      </c>
      <c r="W143" s="115">
        <f t="shared" si="72"/>
        <v>0</v>
      </c>
      <c r="X143" s="116"/>
      <c r="Y143" s="116"/>
      <c r="Z143" s="116"/>
      <c r="AA143" s="116"/>
      <c r="AB143" s="116"/>
      <c r="AC143" s="116"/>
      <c r="AD143" s="116"/>
      <c r="AE143" s="116"/>
      <c r="AF143" s="116"/>
      <c r="AG143" s="116"/>
      <c r="AH143" s="116"/>
      <c r="AI143" s="116"/>
      <c r="AJ143" s="116"/>
      <c r="AK143" s="116"/>
      <c r="AL143" s="116"/>
      <c r="AM143" s="116"/>
      <c r="AN143" s="116"/>
      <c r="AO143" s="116"/>
      <c r="AP143" s="107"/>
      <c r="AQ143" s="125" t="str">
        <f t="shared" si="64"/>
        <v>стр.7060</v>
      </c>
      <c r="AR143" s="188">
        <f t="shared" si="65"/>
        <v>0</v>
      </c>
      <c r="AS143" s="188">
        <f t="shared" si="65"/>
        <v>0</v>
      </c>
      <c r="AT143" s="188">
        <f t="shared" si="66"/>
        <v>0</v>
      </c>
      <c r="AU143" s="188">
        <f t="shared" si="66"/>
        <v>0</v>
      </c>
      <c r="AV143" s="188">
        <f t="shared" si="67"/>
        <v>0</v>
      </c>
      <c r="AW143" s="188">
        <f t="shared" si="67"/>
        <v>0</v>
      </c>
      <c r="AX143" s="188">
        <f t="shared" si="68"/>
        <v>0</v>
      </c>
      <c r="AY143" s="188">
        <f t="shared" si="68"/>
        <v>0</v>
      </c>
    </row>
    <row r="144" spans="1:51" ht="12.75">
      <c r="A144" s="129" t="s">
        <v>266</v>
      </c>
      <c r="B144" s="140">
        <v>7070</v>
      </c>
      <c r="C144" s="140" t="s">
        <v>58</v>
      </c>
      <c r="D144" s="115">
        <f t="shared" si="74"/>
        <v>0</v>
      </c>
      <c r="E144" s="115">
        <f t="shared" si="75"/>
        <v>0</v>
      </c>
      <c r="F144" s="115">
        <f t="shared" si="73"/>
        <v>0</v>
      </c>
      <c r="G144" s="116"/>
      <c r="H144" s="116"/>
      <c r="I144" s="116"/>
      <c r="J144" s="116"/>
      <c r="K144" s="116"/>
      <c r="L144" s="116"/>
      <c r="M144" s="116"/>
      <c r="N144" s="116"/>
      <c r="O144" s="116"/>
      <c r="P144" s="116"/>
      <c r="Q144" s="116"/>
      <c r="R144" s="116"/>
      <c r="S144" s="116"/>
      <c r="T144" s="116"/>
      <c r="U144" s="115">
        <f t="shared" si="76"/>
        <v>0</v>
      </c>
      <c r="V144" s="115">
        <f t="shared" si="77"/>
        <v>0</v>
      </c>
      <c r="W144" s="115">
        <f t="shared" si="72"/>
        <v>0</v>
      </c>
      <c r="X144" s="116"/>
      <c r="Y144" s="116"/>
      <c r="Z144" s="116"/>
      <c r="AA144" s="116"/>
      <c r="AB144" s="116"/>
      <c r="AC144" s="116"/>
      <c r="AD144" s="116"/>
      <c r="AE144" s="116"/>
      <c r="AF144" s="116"/>
      <c r="AG144" s="116"/>
      <c r="AH144" s="116"/>
      <c r="AI144" s="116"/>
      <c r="AJ144" s="116"/>
      <c r="AK144" s="116"/>
      <c r="AL144" s="116"/>
      <c r="AM144" s="116"/>
      <c r="AN144" s="116"/>
      <c r="AO144" s="116"/>
      <c r="AP144" s="107"/>
      <c r="AQ144" s="125" t="str">
        <f t="shared" si="64"/>
        <v>стр.7070</v>
      </c>
      <c r="AR144" s="188">
        <f t="shared" si="65"/>
        <v>0</v>
      </c>
      <c r="AS144" s="188">
        <f t="shared" si="65"/>
        <v>0</v>
      </c>
      <c r="AT144" s="188">
        <f t="shared" si="66"/>
        <v>0</v>
      </c>
      <c r="AU144" s="188">
        <f t="shared" si="66"/>
        <v>0</v>
      </c>
      <c r="AV144" s="188">
        <f t="shared" si="67"/>
        <v>0</v>
      </c>
      <c r="AW144" s="188">
        <f t="shared" si="67"/>
        <v>0</v>
      </c>
      <c r="AX144" s="188">
        <f t="shared" si="68"/>
        <v>0</v>
      </c>
      <c r="AY144" s="188">
        <f t="shared" si="68"/>
        <v>0</v>
      </c>
    </row>
    <row r="145" spans="1:51" ht="25.5">
      <c r="A145" s="124" t="s">
        <v>268</v>
      </c>
      <c r="B145" s="140">
        <v>7080</v>
      </c>
      <c r="C145" s="140" t="s">
        <v>58</v>
      </c>
      <c r="D145" s="115">
        <f t="shared" si="74"/>
        <v>0</v>
      </c>
      <c r="E145" s="115">
        <f t="shared" si="75"/>
        <v>0</v>
      </c>
      <c r="F145" s="115">
        <f t="shared" si="73"/>
        <v>0</v>
      </c>
      <c r="G145" s="116"/>
      <c r="H145" s="116"/>
      <c r="I145" s="116"/>
      <c r="J145" s="116"/>
      <c r="K145" s="116"/>
      <c r="L145" s="116"/>
      <c r="M145" s="116"/>
      <c r="N145" s="116"/>
      <c r="O145" s="116"/>
      <c r="P145" s="116"/>
      <c r="Q145" s="116"/>
      <c r="R145" s="116"/>
      <c r="S145" s="116"/>
      <c r="T145" s="116"/>
      <c r="U145" s="115">
        <f t="shared" si="76"/>
        <v>0</v>
      </c>
      <c r="V145" s="115">
        <f t="shared" si="77"/>
        <v>0</v>
      </c>
      <c r="W145" s="115">
        <f t="shared" si="72"/>
        <v>0</v>
      </c>
      <c r="X145" s="116"/>
      <c r="Y145" s="116"/>
      <c r="Z145" s="116"/>
      <c r="AA145" s="116"/>
      <c r="AB145" s="116"/>
      <c r="AC145" s="116"/>
      <c r="AD145" s="116"/>
      <c r="AE145" s="116"/>
      <c r="AF145" s="116"/>
      <c r="AG145" s="116"/>
      <c r="AH145" s="116"/>
      <c r="AI145" s="116"/>
      <c r="AJ145" s="116"/>
      <c r="AK145" s="116"/>
      <c r="AL145" s="116"/>
      <c r="AM145" s="116"/>
      <c r="AN145" s="116"/>
      <c r="AO145" s="116"/>
      <c r="AP145" s="107"/>
      <c r="AQ145" s="125" t="str">
        <f t="shared" si="64"/>
        <v>стр.7080</v>
      </c>
      <c r="AR145" s="188">
        <f t="shared" si="65"/>
        <v>0</v>
      </c>
      <c r="AS145" s="188">
        <f t="shared" si="65"/>
        <v>0</v>
      </c>
      <c r="AT145" s="188">
        <f t="shared" si="66"/>
        <v>0</v>
      </c>
      <c r="AU145" s="188">
        <f t="shared" si="66"/>
        <v>0</v>
      </c>
      <c r="AV145" s="188">
        <f t="shared" si="67"/>
        <v>0</v>
      </c>
      <c r="AW145" s="188">
        <f t="shared" si="67"/>
        <v>0</v>
      </c>
      <c r="AX145" s="188">
        <f t="shared" si="68"/>
        <v>0</v>
      </c>
      <c r="AY145" s="188">
        <f t="shared" si="68"/>
        <v>0</v>
      </c>
    </row>
    <row r="146" spans="1:51" ht="12.75">
      <c r="A146" s="124" t="s">
        <v>265</v>
      </c>
      <c r="B146" s="140">
        <v>7090</v>
      </c>
      <c r="C146" s="140" t="s">
        <v>58</v>
      </c>
      <c r="D146" s="115">
        <f t="shared" si="74"/>
        <v>0</v>
      </c>
      <c r="E146" s="115">
        <f t="shared" si="75"/>
        <v>0</v>
      </c>
      <c r="F146" s="115">
        <f t="shared" si="73"/>
        <v>0</v>
      </c>
      <c r="G146" s="116"/>
      <c r="H146" s="116"/>
      <c r="I146" s="116"/>
      <c r="J146" s="116"/>
      <c r="K146" s="116"/>
      <c r="L146" s="116"/>
      <c r="M146" s="116"/>
      <c r="N146" s="116"/>
      <c r="O146" s="116"/>
      <c r="P146" s="116"/>
      <c r="Q146" s="116"/>
      <c r="R146" s="116"/>
      <c r="S146" s="116"/>
      <c r="T146" s="116"/>
      <c r="U146" s="115">
        <f t="shared" si="76"/>
        <v>0</v>
      </c>
      <c r="V146" s="115">
        <f t="shared" si="77"/>
        <v>0</v>
      </c>
      <c r="W146" s="115">
        <f t="shared" si="72"/>
        <v>0</v>
      </c>
      <c r="X146" s="116"/>
      <c r="Y146" s="116"/>
      <c r="Z146" s="116"/>
      <c r="AA146" s="116"/>
      <c r="AB146" s="116"/>
      <c r="AC146" s="116"/>
      <c r="AD146" s="116"/>
      <c r="AE146" s="116"/>
      <c r="AF146" s="116"/>
      <c r="AG146" s="116"/>
      <c r="AH146" s="116"/>
      <c r="AI146" s="116"/>
      <c r="AJ146" s="116"/>
      <c r="AK146" s="116"/>
      <c r="AL146" s="116"/>
      <c r="AM146" s="116"/>
      <c r="AN146" s="116"/>
      <c r="AO146" s="116"/>
      <c r="AP146" s="107"/>
      <c r="AQ146" s="125" t="str">
        <f t="shared" si="64"/>
        <v>стр.7090</v>
      </c>
      <c r="AR146" s="188">
        <f t="shared" si="65"/>
        <v>0</v>
      </c>
      <c r="AS146" s="188">
        <f t="shared" si="65"/>
        <v>0</v>
      </c>
      <c r="AT146" s="188">
        <f t="shared" si="66"/>
        <v>0</v>
      </c>
      <c r="AU146" s="188">
        <f t="shared" si="66"/>
        <v>0</v>
      </c>
      <c r="AV146" s="188">
        <f t="shared" si="67"/>
        <v>0</v>
      </c>
      <c r="AW146" s="188">
        <f t="shared" si="67"/>
        <v>0</v>
      </c>
      <c r="AX146" s="188">
        <f t="shared" si="68"/>
        <v>0</v>
      </c>
      <c r="AY146" s="188">
        <f t="shared" si="68"/>
        <v>0</v>
      </c>
    </row>
    <row r="147" spans="1:51" ht="25.5">
      <c r="A147" s="124" t="s">
        <v>312</v>
      </c>
      <c r="B147" s="140">
        <v>7100</v>
      </c>
      <c r="C147" s="140" t="s">
        <v>58</v>
      </c>
      <c r="D147" s="115">
        <f aca="true" t="shared" si="80" ref="D147:D152">SUM(G147,M147,Q147,S147)</f>
        <v>0</v>
      </c>
      <c r="E147" s="115">
        <f aca="true" t="shared" si="81" ref="E147:E152">IF(D147&lt;&gt;0,F147/D147*1000,0)</f>
        <v>0</v>
      </c>
      <c r="F147" s="115">
        <f aca="true" t="shared" si="82" ref="F147:F152">SUM(H147,N147,R147,T147)</f>
        <v>0</v>
      </c>
      <c r="G147" s="137">
        <f>SUM(G148:G149)</f>
        <v>0</v>
      </c>
      <c r="H147" s="137">
        <f aca="true" t="shared" si="83" ref="H147:T147">SUM(H148:H149)</f>
        <v>0</v>
      </c>
      <c r="I147" s="137">
        <f t="shared" si="83"/>
        <v>0</v>
      </c>
      <c r="J147" s="137">
        <f t="shared" si="83"/>
        <v>0</v>
      </c>
      <c r="K147" s="137">
        <f t="shared" si="83"/>
        <v>0</v>
      </c>
      <c r="L147" s="137">
        <f t="shared" si="83"/>
        <v>0</v>
      </c>
      <c r="M147" s="137">
        <f t="shared" si="83"/>
        <v>0</v>
      </c>
      <c r="N147" s="137">
        <f t="shared" si="83"/>
        <v>0</v>
      </c>
      <c r="O147" s="137">
        <f t="shared" si="83"/>
        <v>0</v>
      </c>
      <c r="P147" s="137">
        <f t="shared" si="83"/>
        <v>0</v>
      </c>
      <c r="Q147" s="137">
        <f t="shared" si="83"/>
        <v>0</v>
      </c>
      <c r="R147" s="137">
        <f t="shared" si="83"/>
        <v>0</v>
      </c>
      <c r="S147" s="137">
        <f t="shared" si="83"/>
        <v>0</v>
      </c>
      <c r="T147" s="137">
        <f t="shared" si="83"/>
        <v>0</v>
      </c>
      <c r="U147" s="115">
        <f aca="true" t="shared" si="84" ref="U147:U152">SUM(X147,AD147,AH147,AJ147)</f>
        <v>0</v>
      </c>
      <c r="V147" s="115">
        <f aca="true" t="shared" si="85" ref="V147:V152">IF(U147&lt;&gt;0,W147/U147*1000,0)</f>
        <v>0</v>
      </c>
      <c r="W147" s="115">
        <f aca="true" t="shared" si="86" ref="W147:W152">SUM(Y147,AE147,AI147,AK147)</f>
        <v>0</v>
      </c>
      <c r="X147" s="137">
        <f aca="true" t="shared" si="87" ref="X147:AO147">SUM(X148:X149)</f>
        <v>0</v>
      </c>
      <c r="Y147" s="137">
        <f t="shared" si="87"/>
        <v>0</v>
      </c>
      <c r="Z147" s="137">
        <f t="shared" si="87"/>
        <v>0</v>
      </c>
      <c r="AA147" s="137">
        <f t="shared" si="87"/>
        <v>0</v>
      </c>
      <c r="AB147" s="137">
        <f t="shared" si="87"/>
        <v>0</v>
      </c>
      <c r="AC147" s="137">
        <f t="shared" si="87"/>
        <v>0</v>
      </c>
      <c r="AD147" s="137">
        <f t="shared" si="87"/>
        <v>0</v>
      </c>
      <c r="AE147" s="137">
        <f t="shared" si="87"/>
        <v>0</v>
      </c>
      <c r="AF147" s="137">
        <f t="shared" si="87"/>
        <v>0</v>
      </c>
      <c r="AG147" s="137">
        <f t="shared" si="87"/>
        <v>0</v>
      </c>
      <c r="AH147" s="137">
        <f t="shared" si="87"/>
        <v>0</v>
      </c>
      <c r="AI147" s="137">
        <f t="shared" si="87"/>
        <v>0</v>
      </c>
      <c r="AJ147" s="137">
        <f t="shared" si="87"/>
        <v>0</v>
      </c>
      <c r="AK147" s="137">
        <f t="shared" si="87"/>
        <v>0</v>
      </c>
      <c r="AL147" s="137">
        <f t="shared" si="87"/>
        <v>0</v>
      </c>
      <c r="AM147" s="137">
        <f t="shared" si="87"/>
        <v>0</v>
      </c>
      <c r="AN147" s="137">
        <f t="shared" si="87"/>
        <v>0</v>
      </c>
      <c r="AO147" s="137">
        <f t="shared" si="87"/>
        <v>0</v>
      </c>
      <c r="AP147" s="107"/>
      <c r="AQ147" s="125" t="str">
        <f t="shared" si="64"/>
        <v>стр.7100</v>
      </c>
      <c r="AR147" s="188">
        <f t="shared" si="65"/>
        <v>0</v>
      </c>
      <c r="AS147" s="188">
        <f t="shared" si="65"/>
        <v>0</v>
      </c>
      <c r="AT147" s="188">
        <f t="shared" si="66"/>
        <v>0</v>
      </c>
      <c r="AU147" s="188">
        <f t="shared" si="66"/>
        <v>0</v>
      </c>
      <c r="AV147" s="188">
        <f t="shared" si="67"/>
        <v>0</v>
      </c>
      <c r="AW147" s="188">
        <f t="shared" si="67"/>
        <v>0</v>
      </c>
      <c r="AX147" s="188">
        <f t="shared" si="68"/>
        <v>0</v>
      </c>
      <c r="AY147" s="188">
        <f t="shared" si="68"/>
        <v>0</v>
      </c>
    </row>
    <row r="148" spans="1:51" ht="25.5">
      <c r="A148" s="177" t="s">
        <v>313</v>
      </c>
      <c r="B148" s="140">
        <v>7110</v>
      </c>
      <c r="C148" s="140" t="s">
        <v>58</v>
      </c>
      <c r="D148" s="115">
        <f t="shared" si="80"/>
        <v>0</v>
      </c>
      <c r="E148" s="115">
        <f t="shared" si="81"/>
        <v>0</v>
      </c>
      <c r="F148" s="115">
        <f t="shared" si="82"/>
        <v>0</v>
      </c>
      <c r="G148" s="116"/>
      <c r="H148" s="116"/>
      <c r="I148" s="116"/>
      <c r="J148" s="116"/>
      <c r="K148" s="116"/>
      <c r="L148" s="116"/>
      <c r="M148" s="116"/>
      <c r="N148" s="116"/>
      <c r="O148" s="116"/>
      <c r="P148" s="116"/>
      <c r="Q148" s="116"/>
      <c r="R148" s="116"/>
      <c r="S148" s="116"/>
      <c r="T148" s="116"/>
      <c r="U148" s="115">
        <f t="shared" si="84"/>
        <v>0</v>
      </c>
      <c r="V148" s="115">
        <f t="shared" si="85"/>
        <v>0</v>
      </c>
      <c r="W148" s="115">
        <f t="shared" si="86"/>
        <v>0</v>
      </c>
      <c r="X148" s="116"/>
      <c r="Y148" s="116"/>
      <c r="Z148" s="116"/>
      <c r="AA148" s="116"/>
      <c r="AB148" s="116"/>
      <c r="AC148" s="116"/>
      <c r="AD148" s="116"/>
      <c r="AE148" s="116"/>
      <c r="AF148" s="116"/>
      <c r="AG148" s="116"/>
      <c r="AH148" s="116"/>
      <c r="AI148" s="116"/>
      <c r="AJ148" s="116"/>
      <c r="AK148" s="116"/>
      <c r="AL148" s="116"/>
      <c r="AM148" s="116"/>
      <c r="AN148" s="116"/>
      <c r="AO148" s="116"/>
      <c r="AP148" s="107"/>
      <c r="AQ148" s="125" t="str">
        <f t="shared" si="64"/>
        <v>стр.7110</v>
      </c>
      <c r="AR148" s="188">
        <f t="shared" si="65"/>
        <v>0</v>
      </c>
      <c r="AS148" s="188">
        <f t="shared" si="65"/>
        <v>0</v>
      </c>
      <c r="AT148" s="188">
        <f t="shared" si="66"/>
        <v>0</v>
      </c>
      <c r="AU148" s="188">
        <f t="shared" si="66"/>
        <v>0</v>
      </c>
      <c r="AV148" s="188">
        <f t="shared" si="67"/>
        <v>0</v>
      </c>
      <c r="AW148" s="188">
        <f t="shared" si="67"/>
        <v>0</v>
      </c>
      <c r="AX148" s="188">
        <f t="shared" si="68"/>
        <v>0</v>
      </c>
      <c r="AY148" s="188">
        <f t="shared" si="68"/>
        <v>0</v>
      </c>
    </row>
    <row r="149" spans="1:51" ht="25.5">
      <c r="A149" s="178" t="s">
        <v>153</v>
      </c>
      <c r="B149" s="140">
        <v>7120</v>
      </c>
      <c r="C149" s="140" t="s">
        <v>58</v>
      </c>
      <c r="D149" s="115">
        <f t="shared" si="80"/>
        <v>0</v>
      </c>
      <c r="E149" s="115">
        <f t="shared" si="81"/>
        <v>0</v>
      </c>
      <c r="F149" s="115">
        <f t="shared" si="82"/>
        <v>0</v>
      </c>
      <c r="G149" s="116"/>
      <c r="H149" s="116"/>
      <c r="I149" s="116"/>
      <c r="J149" s="116"/>
      <c r="K149" s="116"/>
      <c r="L149" s="116"/>
      <c r="M149" s="116"/>
      <c r="N149" s="116"/>
      <c r="O149" s="116"/>
      <c r="P149" s="116"/>
      <c r="Q149" s="116"/>
      <c r="R149" s="116"/>
      <c r="S149" s="116"/>
      <c r="T149" s="116"/>
      <c r="U149" s="115">
        <f t="shared" si="84"/>
        <v>0</v>
      </c>
      <c r="V149" s="115">
        <f t="shared" si="85"/>
        <v>0</v>
      </c>
      <c r="W149" s="115">
        <f t="shared" si="86"/>
        <v>0</v>
      </c>
      <c r="X149" s="116"/>
      <c r="Y149" s="116"/>
      <c r="Z149" s="116"/>
      <c r="AA149" s="116"/>
      <c r="AB149" s="116"/>
      <c r="AC149" s="116"/>
      <c r="AD149" s="116"/>
      <c r="AE149" s="116"/>
      <c r="AF149" s="116"/>
      <c r="AG149" s="116"/>
      <c r="AH149" s="116"/>
      <c r="AI149" s="116"/>
      <c r="AJ149" s="116"/>
      <c r="AK149" s="116"/>
      <c r="AL149" s="116"/>
      <c r="AM149" s="116"/>
      <c r="AN149" s="116"/>
      <c r="AO149" s="116"/>
      <c r="AP149" s="107"/>
      <c r="AQ149" s="125" t="str">
        <f t="shared" si="64"/>
        <v>стр.7120</v>
      </c>
      <c r="AR149" s="188">
        <f t="shared" si="65"/>
        <v>0</v>
      </c>
      <c r="AS149" s="188">
        <f t="shared" si="65"/>
        <v>0</v>
      </c>
      <c r="AT149" s="188">
        <f t="shared" si="66"/>
        <v>0</v>
      </c>
      <c r="AU149" s="188">
        <f t="shared" si="66"/>
        <v>0</v>
      </c>
      <c r="AV149" s="188">
        <f t="shared" si="67"/>
        <v>0</v>
      </c>
      <c r="AW149" s="188">
        <f t="shared" si="67"/>
        <v>0</v>
      </c>
      <c r="AX149" s="188">
        <f t="shared" si="68"/>
        <v>0</v>
      </c>
      <c r="AY149" s="188">
        <f t="shared" si="68"/>
        <v>0</v>
      </c>
    </row>
    <row r="150" spans="1:51" ht="25.5">
      <c r="A150" s="124" t="s">
        <v>269</v>
      </c>
      <c r="B150" s="140">
        <v>7130</v>
      </c>
      <c r="C150" s="140" t="s">
        <v>58</v>
      </c>
      <c r="D150" s="115">
        <f t="shared" si="80"/>
        <v>0</v>
      </c>
      <c r="E150" s="115">
        <f t="shared" si="81"/>
        <v>0</v>
      </c>
      <c r="F150" s="115">
        <f t="shared" si="82"/>
        <v>0</v>
      </c>
      <c r="G150" s="116"/>
      <c r="H150" s="116"/>
      <c r="I150" s="116"/>
      <c r="J150" s="116"/>
      <c r="K150" s="116"/>
      <c r="L150" s="116"/>
      <c r="M150" s="116"/>
      <c r="N150" s="116"/>
      <c r="O150" s="116"/>
      <c r="P150" s="116"/>
      <c r="Q150" s="116"/>
      <c r="R150" s="116"/>
      <c r="S150" s="116"/>
      <c r="T150" s="116"/>
      <c r="U150" s="115">
        <f t="shared" si="84"/>
        <v>0</v>
      </c>
      <c r="V150" s="115">
        <f t="shared" si="85"/>
        <v>0</v>
      </c>
      <c r="W150" s="115">
        <f t="shared" si="86"/>
        <v>0</v>
      </c>
      <c r="X150" s="116"/>
      <c r="Y150" s="116"/>
      <c r="Z150" s="116"/>
      <c r="AA150" s="116"/>
      <c r="AB150" s="116"/>
      <c r="AC150" s="116"/>
      <c r="AD150" s="116"/>
      <c r="AE150" s="116"/>
      <c r="AF150" s="116"/>
      <c r="AG150" s="116"/>
      <c r="AH150" s="116"/>
      <c r="AI150" s="116"/>
      <c r="AJ150" s="116"/>
      <c r="AK150" s="116"/>
      <c r="AL150" s="116"/>
      <c r="AM150" s="116"/>
      <c r="AN150" s="116"/>
      <c r="AO150" s="116"/>
      <c r="AP150" s="107"/>
      <c r="AQ150" s="125" t="str">
        <f t="shared" si="64"/>
        <v>стр.7130</v>
      </c>
      <c r="AR150" s="188">
        <f t="shared" si="65"/>
        <v>0</v>
      </c>
      <c r="AS150" s="188">
        <f t="shared" si="65"/>
        <v>0</v>
      </c>
      <c r="AT150" s="188">
        <f t="shared" si="66"/>
        <v>0</v>
      </c>
      <c r="AU150" s="188">
        <f t="shared" si="66"/>
        <v>0</v>
      </c>
      <c r="AV150" s="188">
        <f t="shared" si="67"/>
        <v>0</v>
      </c>
      <c r="AW150" s="188">
        <f t="shared" si="67"/>
        <v>0</v>
      </c>
      <c r="AX150" s="188">
        <f t="shared" si="68"/>
        <v>0</v>
      </c>
      <c r="AY150" s="188">
        <f t="shared" si="68"/>
        <v>0</v>
      </c>
    </row>
    <row r="151" spans="1:51" ht="12.75">
      <c r="A151" s="124" t="s">
        <v>265</v>
      </c>
      <c r="B151" s="140">
        <v>7140</v>
      </c>
      <c r="C151" s="140" t="s">
        <v>58</v>
      </c>
      <c r="D151" s="115">
        <f t="shared" si="80"/>
        <v>0</v>
      </c>
      <c r="E151" s="115">
        <f t="shared" si="81"/>
        <v>0</v>
      </c>
      <c r="F151" s="115">
        <f t="shared" si="82"/>
        <v>0</v>
      </c>
      <c r="G151" s="116"/>
      <c r="H151" s="116"/>
      <c r="I151" s="116"/>
      <c r="J151" s="116"/>
      <c r="K151" s="116"/>
      <c r="L151" s="116"/>
      <c r="M151" s="116"/>
      <c r="N151" s="116"/>
      <c r="O151" s="116"/>
      <c r="P151" s="116"/>
      <c r="Q151" s="116"/>
      <c r="R151" s="116"/>
      <c r="S151" s="116"/>
      <c r="T151" s="116"/>
      <c r="U151" s="115">
        <f t="shared" si="84"/>
        <v>0</v>
      </c>
      <c r="V151" s="115">
        <f t="shared" si="85"/>
        <v>0</v>
      </c>
      <c r="W151" s="115">
        <f t="shared" si="86"/>
        <v>0</v>
      </c>
      <c r="X151" s="116"/>
      <c r="Y151" s="116"/>
      <c r="Z151" s="116"/>
      <c r="AA151" s="116"/>
      <c r="AB151" s="116"/>
      <c r="AC151" s="116"/>
      <c r="AD151" s="116"/>
      <c r="AE151" s="116"/>
      <c r="AF151" s="116"/>
      <c r="AG151" s="116"/>
      <c r="AH151" s="116"/>
      <c r="AI151" s="116"/>
      <c r="AJ151" s="116"/>
      <c r="AK151" s="116"/>
      <c r="AL151" s="116"/>
      <c r="AM151" s="116"/>
      <c r="AN151" s="116"/>
      <c r="AO151" s="116"/>
      <c r="AP151" s="107"/>
      <c r="AQ151" s="125" t="str">
        <f t="shared" si="64"/>
        <v>стр.7140</v>
      </c>
      <c r="AR151" s="188">
        <f t="shared" si="65"/>
        <v>0</v>
      </c>
      <c r="AS151" s="188">
        <f t="shared" si="65"/>
        <v>0</v>
      </c>
      <c r="AT151" s="188">
        <f t="shared" si="66"/>
        <v>0</v>
      </c>
      <c r="AU151" s="188">
        <f t="shared" si="66"/>
        <v>0</v>
      </c>
      <c r="AV151" s="188">
        <f t="shared" si="67"/>
        <v>0</v>
      </c>
      <c r="AW151" s="188">
        <f t="shared" si="67"/>
        <v>0</v>
      </c>
      <c r="AX151" s="188">
        <f t="shared" si="68"/>
        <v>0</v>
      </c>
      <c r="AY151" s="188">
        <f t="shared" si="68"/>
        <v>0</v>
      </c>
    </row>
    <row r="152" spans="1:51" ht="25.5">
      <c r="A152" s="124" t="s">
        <v>312</v>
      </c>
      <c r="B152" s="140">
        <v>7150</v>
      </c>
      <c r="C152" s="140" t="s">
        <v>58</v>
      </c>
      <c r="D152" s="115">
        <f t="shared" si="80"/>
        <v>0</v>
      </c>
      <c r="E152" s="115">
        <f t="shared" si="81"/>
        <v>0</v>
      </c>
      <c r="F152" s="115">
        <f t="shared" si="82"/>
        <v>0</v>
      </c>
      <c r="G152" s="137">
        <f aca="true" t="shared" si="88" ref="G152:T152">SUM(G153:G154)</f>
        <v>0</v>
      </c>
      <c r="H152" s="137">
        <f t="shared" si="88"/>
        <v>0</v>
      </c>
      <c r="I152" s="137">
        <f t="shared" si="88"/>
        <v>0</v>
      </c>
      <c r="J152" s="137">
        <f t="shared" si="88"/>
        <v>0</v>
      </c>
      <c r="K152" s="137">
        <f t="shared" si="88"/>
        <v>0</v>
      </c>
      <c r="L152" s="137">
        <f t="shared" si="88"/>
        <v>0</v>
      </c>
      <c r="M152" s="137">
        <f t="shared" si="88"/>
        <v>0</v>
      </c>
      <c r="N152" s="137">
        <f t="shared" si="88"/>
        <v>0</v>
      </c>
      <c r="O152" s="137">
        <f t="shared" si="88"/>
        <v>0</v>
      </c>
      <c r="P152" s="137">
        <f t="shared" si="88"/>
        <v>0</v>
      </c>
      <c r="Q152" s="137">
        <f t="shared" si="88"/>
        <v>0</v>
      </c>
      <c r="R152" s="137">
        <f t="shared" si="88"/>
        <v>0</v>
      </c>
      <c r="S152" s="137">
        <f t="shared" si="88"/>
        <v>0</v>
      </c>
      <c r="T152" s="137">
        <f t="shared" si="88"/>
        <v>0</v>
      </c>
      <c r="U152" s="115">
        <f t="shared" si="84"/>
        <v>0</v>
      </c>
      <c r="V152" s="115">
        <f t="shared" si="85"/>
        <v>0</v>
      </c>
      <c r="W152" s="115">
        <f t="shared" si="86"/>
        <v>0</v>
      </c>
      <c r="X152" s="137">
        <f aca="true" t="shared" si="89" ref="X152:AO152">SUM(X153:X154)</f>
        <v>0</v>
      </c>
      <c r="Y152" s="137">
        <f t="shared" si="89"/>
        <v>0</v>
      </c>
      <c r="Z152" s="137">
        <f t="shared" si="89"/>
        <v>0</v>
      </c>
      <c r="AA152" s="137">
        <f t="shared" si="89"/>
        <v>0</v>
      </c>
      <c r="AB152" s="137">
        <f t="shared" si="89"/>
        <v>0</v>
      </c>
      <c r="AC152" s="137">
        <f t="shared" si="89"/>
        <v>0</v>
      </c>
      <c r="AD152" s="137">
        <f t="shared" si="89"/>
        <v>0</v>
      </c>
      <c r="AE152" s="137">
        <f t="shared" si="89"/>
        <v>0</v>
      </c>
      <c r="AF152" s="137">
        <f t="shared" si="89"/>
        <v>0</v>
      </c>
      <c r="AG152" s="137">
        <f t="shared" si="89"/>
        <v>0</v>
      </c>
      <c r="AH152" s="137">
        <f t="shared" si="89"/>
        <v>0</v>
      </c>
      <c r="AI152" s="137">
        <f t="shared" si="89"/>
        <v>0</v>
      </c>
      <c r="AJ152" s="137">
        <f t="shared" si="89"/>
        <v>0</v>
      </c>
      <c r="AK152" s="137">
        <f t="shared" si="89"/>
        <v>0</v>
      </c>
      <c r="AL152" s="137">
        <f t="shared" si="89"/>
        <v>0</v>
      </c>
      <c r="AM152" s="137">
        <f t="shared" si="89"/>
        <v>0</v>
      </c>
      <c r="AN152" s="137">
        <f t="shared" si="89"/>
        <v>0</v>
      </c>
      <c r="AO152" s="137">
        <f t="shared" si="89"/>
        <v>0</v>
      </c>
      <c r="AP152" s="107"/>
      <c r="AQ152" s="125" t="str">
        <f t="shared" si="64"/>
        <v>стр.7150</v>
      </c>
      <c r="AR152" s="188">
        <f t="shared" si="65"/>
        <v>0</v>
      </c>
      <c r="AS152" s="188">
        <f t="shared" si="65"/>
        <v>0</v>
      </c>
      <c r="AT152" s="188">
        <f t="shared" si="66"/>
        <v>0</v>
      </c>
      <c r="AU152" s="188">
        <f t="shared" si="66"/>
        <v>0</v>
      </c>
      <c r="AV152" s="188">
        <f t="shared" si="67"/>
        <v>0</v>
      </c>
      <c r="AW152" s="188">
        <f t="shared" si="67"/>
        <v>0</v>
      </c>
      <c r="AX152" s="188">
        <f t="shared" si="68"/>
        <v>0</v>
      </c>
      <c r="AY152" s="188">
        <f t="shared" si="68"/>
        <v>0</v>
      </c>
    </row>
    <row r="153" spans="1:51" ht="25.5">
      <c r="A153" s="177" t="s">
        <v>313</v>
      </c>
      <c r="B153" s="140">
        <v>7160</v>
      </c>
      <c r="C153" s="140" t="s">
        <v>58</v>
      </c>
      <c r="D153" s="115">
        <f t="shared" si="74"/>
        <v>0</v>
      </c>
      <c r="E153" s="115">
        <f t="shared" si="75"/>
        <v>0</v>
      </c>
      <c r="F153" s="115">
        <f t="shared" si="73"/>
        <v>0</v>
      </c>
      <c r="G153" s="116"/>
      <c r="H153" s="116"/>
      <c r="I153" s="116"/>
      <c r="J153" s="116"/>
      <c r="K153" s="116"/>
      <c r="L153" s="116"/>
      <c r="M153" s="116"/>
      <c r="N153" s="116"/>
      <c r="O153" s="116"/>
      <c r="P153" s="116"/>
      <c r="Q153" s="116"/>
      <c r="R153" s="116"/>
      <c r="S153" s="116"/>
      <c r="T153" s="116"/>
      <c r="U153" s="115">
        <f t="shared" si="76"/>
        <v>0</v>
      </c>
      <c r="V153" s="115">
        <f t="shared" si="77"/>
        <v>0</v>
      </c>
      <c r="W153" s="115">
        <f t="shared" si="72"/>
        <v>0</v>
      </c>
      <c r="X153" s="116"/>
      <c r="Y153" s="116"/>
      <c r="Z153" s="116"/>
      <c r="AA153" s="116"/>
      <c r="AB153" s="116"/>
      <c r="AC153" s="116"/>
      <c r="AD153" s="116"/>
      <c r="AE153" s="116"/>
      <c r="AF153" s="116"/>
      <c r="AG153" s="116"/>
      <c r="AH153" s="116"/>
      <c r="AI153" s="116"/>
      <c r="AJ153" s="116"/>
      <c r="AK153" s="116"/>
      <c r="AL153" s="116"/>
      <c r="AM153" s="116"/>
      <c r="AN153" s="116"/>
      <c r="AO153" s="116"/>
      <c r="AP153" s="107"/>
      <c r="AQ153" s="125" t="str">
        <f t="shared" si="64"/>
        <v>стр.7160</v>
      </c>
      <c r="AR153" s="188">
        <f t="shared" si="65"/>
        <v>0</v>
      </c>
      <c r="AS153" s="188">
        <f t="shared" si="65"/>
        <v>0</v>
      </c>
      <c r="AT153" s="188">
        <f t="shared" si="66"/>
        <v>0</v>
      </c>
      <c r="AU153" s="188">
        <f t="shared" si="66"/>
        <v>0</v>
      </c>
      <c r="AV153" s="188">
        <f t="shared" si="67"/>
        <v>0</v>
      </c>
      <c r="AW153" s="188">
        <f t="shared" si="67"/>
        <v>0</v>
      </c>
      <c r="AX153" s="188">
        <f t="shared" si="68"/>
        <v>0</v>
      </c>
      <c r="AY153" s="188">
        <f t="shared" si="68"/>
        <v>0</v>
      </c>
    </row>
    <row r="154" spans="1:51" ht="25.5">
      <c r="A154" s="178" t="s">
        <v>153</v>
      </c>
      <c r="B154" s="140">
        <v>7170</v>
      </c>
      <c r="C154" s="140" t="s">
        <v>58</v>
      </c>
      <c r="D154" s="115">
        <f t="shared" si="74"/>
        <v>0</v>
      </c>
      <c r="E154" s="115">
        <f t="shared" si="75"/>
        <v>0</v>
      </c>
      <c r="F154" s="115">
        <f t="shared" si="73"/>
        <v>0</v>
      </c>
      <c r="G154" s="116"/>
      <c r="H154" s="116"/>
      <c r="I154" s="116"/>
      <c r="J154" s="116"/>
      <c r="K154" s="116"/>
      <c r="L154" s="116"/>
      <c r="M154" s="116"/>
      <c r="N154" s="116"/>
      <c r="O154" s="116"/>
      <c r="P154" s="116"/>
      <c r="Q154" s="116"/>
      <c r="R154" s="116"/>
      <c r="S154" s="116"/>
      <c r="T154" s="116"/>
      <c r="U154" s="115">
        <f t="shared" si="76"/>
        <v>0</v>
      </c>
      <c r="V154" s="115">
        <f t="shared" si="77"/>
        <v>0</v>
      </c>
      <c r="W154" s="115">
        <f t="shared" si="72"/>
        <v>0</v>
      </c>
      <c r="X154" s="116"/>
      <c r="Y154" s="116"/>
      <c r="Z154" s="116"/>
      <c r="AA154" s="116"/>
      <c r="AB154" s="116"/>
      <c r="AC154" s="116"/>
      <c r="AD154" s="116"/>
      <c r="AE154" s="116"/>
      <c r="AF154" s="116"/>
      <c r="AG154" s="116"/>
      <c r="AH154" s="116"/>
      <c r="AI154" s="116"/>
      <c r="AJ154" s="116"/>
      <c r="AK154" s="116"/>
      <c r="AL154" s="116"/>
      <c r="AM154" s="116"/>
      <c r="AN154" s="116"/>
      <c r="AO154" s="116"/>
      <c r="AP154" s="107"/>
      <c r="AQ154" s="125" t="str">
        <f t="shared" si="64"/>
        <v>стр.7170</v>
      </c>
      <c r="AR154" s="188">
        <f t="shared" si="65"/>
        <v>0</v>
      </c>
      <c r="AS154" s="188">
        <f t="shared" si="65"/>
        <v>0</v>
      </c>
      <c r="AT154" s="188">
        <f t="shared" si="66"/>
        <v>0</v>
      </c>
      <c r="AU154" s="188">
        <f t="shared" si="66"/>
        <v>0</v>
      </c>
      <c r="AV154" s="188">
        <f t="shared" si="67"/>
        <v>0</v>
      </c>
      <c r="AW154" s="188">
        <f t="shared" si="67"/>
        <v>0</v>
      </c>
      <c r="AX154" s="188">
        <f t="shared" si="68"/>
        <v>0</v>
      </c>
      <c r="AY154" s="188">
        <f t="shared" si="68"/>
        <v>0</v>
      </c>
    </row>
    <row r="155" spans="1:51" ht="12.75">
      <c r="A155" s="124" t="s">
        <v>270</v>
      </c>
      <c r="B155" s="140">
        <v>7180</v>
      </c>
      <c r="C155" s="140" t="s">
        <v>58</v>
      </c>
      <c r="D155" s="115">
        <f>SUM(G155,M155,Q155,S155)</f>
        <v>0</v>
      </c>
      <c r="E155" s="115">
        <f>IF(D155&lt;&gt;0,F155/D155*1000,0)</f>
        <v>0</v>
      </c>
      <c r="F155" s="115">
        <f>SUM(H155,N155,R155,T155)</f>
        <v>0</v>
      </c>
      <c r="G155" s="116"/>
      <c r="H155" s="116"/>
      <c r="I155" s="116"/>
      <c r="J155" s="116"/>
      <c r="K155" s="116"/>
      <c r="L155" s="116"/>
      <c r="M155" s="116"/>
      <c r="N155" s="116"/>
      <c r="O155" s="116"/>
      <c r="P155" s="116"/>
      <c r="Q155" s="116"/>
      <c r="R155" s="116"/>
      <c r="S155" s="116"/>
      <c r="T155" s="116"/>
      <c r="U155" s="115">
        <f>SUM(X155,AD155,AH155,AJ155)</f>
        <v>0</v>
      </c>
      <c r="V155" s="115">
        <f>IF(U155&lt;&gt;0,W155/U155*1000,0)</f>
        <v>0</v>
      </c>
      <c r="W155" s="115">
        <f>SUM(Y155,AE155,AI155,AK155)</f>
        <v>0</v>
      </c>
      <c r="X155" s="116"/>
      <c r="Y155" s="116"/>
      <c r="Z155" s="116"/>
      <c r="AA155" s="116"/>
      <c r="AB155" s="116"/>
      <c r="AC155" s="116"/>
      <c r="AD155" s="116"/>
      <c r="AE155" s="116"/>
      <c r="AF155" s="116"/>
      <c r="AG155" s="116"/>
      <c r="AH155" s="116"/>
      <c r="AI155" s="116"/>
      <c r="AJ155" s="116"/>
      <c r="AK155" s="116"/>
      <c r="AL155" s="116"/>
      <c r="AM155" s="116"/>
      <c r="AN155" s="116"/>
      <c r="AO155" s="116"/>
      <c r="AP155" s="107"/>
      <c r="AQ155" s="125" t="str">
        <f t="shared" si="64"/>
        <v>стр.7180</v>
      </c>
      <c r="AR155" s="188">
        <f t="shared" si="65"/>
        <v>0</v>
      </c>
      <c r="AS155" s="188">
        <f t="shared" si="65"/>
        <v>0</v>
      </c>
      <c r="AT155" s="188">
        <f t="shared" si="66"/>
        <v>0</v>
      </c>
      <c r="AU155" s="188">
        <f t="shared" si="66"/>
        <v>0</v>
      </c>
      <c r="AV155" s="188">
        <f t="shared" si="67"/>
        <v>0</v>
      </c>
      <c r="AW155" s="188">
        <f t="shared" si="67"/>
        <v>0</v>
      </c>
      <c r="AX155" s="188">
        <f t="shared" si="68"/>
        <v>0</v>
      </c>
      <c r="AY155" s="188">
        <f t="shared" si="68"/>
        <v>0</v>
      </c>
    </row>
    <row r="156" spans="1:51" ht="12.75">
      <c r="A156" s="124" t="s">
        <v>253</v>
      </c>
      <c r="B156" s="140">
        <v>7190</v>
      </c>
      <c r="C156" s="140" t="s">
        <v>58</v>
      </c>
      <c r="D156" s="115">
        <f t="shared" si="74"/>
        <v>0</v>
      </c>
      <c r="E156" s="115">
        <f t="shared" si="75"/>
        <v>0</v>
      </c>
      <c r="F156" s="115">
        <f t="shared" si="73"/>
        <v>0</v>
      </c>
      <c r="G156" s="116"/>
      <c r="H156" s="116"/>
      <c r="I156" s="116"/>
      <c r="J156" s="116"/>
      <c r="K156" s="116"/>
      <c r="L156" s="116"/>
      <c r="M156" s="116"/>
      <c r="N156" s="116"/>
      <c r="O156" s="116"/>
      <c r="P156" s="116"/>
      <c r="Q156" s="116"/>
      <c r="R156" s="116"/>
      <c r="S156" s="116"/>
      <c r="T156" s="116"/>
      <c r="U156" s="115">
        <f t="shared" si="76"/>
        <v>0</v>
      </c>
      <c r="V156" s="115">
        <f t="shared" si="77"/>
        <v>0</v>
      </c>
      <c r="W156" s="115">
        <f t="shared" si="72"/>
        <v>0</v>
      </c>
      <c r="X156" s="116"/>
      <c r="Y156" s="116"/>
      <c r="Z156" s="116"/>
      <c r="AA156" s="116"/>
      <c r="AB156" s="116"/>
      <c r="AC156" s="116"/>
      <c r="AD156" s="116"/>
      <c r="AE156" s="116"/>
      <c r="AF156" s="116"/>
      <c r="AG156" s="116"/>
      <c r="AH156" s="116"/>
      <c r="AI156" s="116"/>
      <c r="AJ156" s="116"/>
      <c r="AK156" s="116"/>
      <c r="AL156" s="116"/>
      <c r="AM156" s="116"/>
      <c r="AN156" s="116"/>
      <c r="AO156" s="116"/>
      <c r="AP156" s="107"/>
      <c r="AQ156" s="125" t="str">
        <f t="shared" si="64"/>
        <v>стр.7190</v>
      </c>
      <c r="AR156" s="188">
        <f t="shared" si="65"/>
        <v>0</v>
      </c>
      <c r="AS156" s="188">
        <f t="shared" si="65"/>
        <v>0</v>
      </c>
      <c r="AT156" s="188">
        <f t="shared" si="66"/>
        <v>0</v>
      </c>
      <c r="AU156" s="188">
        <f t="shared" si="66"/>
        <v>0</v>
      </c>
      <c r="AV156" s="188">
        <f t="shared" si="67"/>
        <v>0</v>
      </c>
      <c r="AW156" s="188">
        <f t="shared" si="67"/>
        <v>0</v>
      </c>
      <c r="AX156" s="188">
        <f t="shared" si="68"/>
        <v>0</v>
      </c>
      <c r="AY156" s="188">
        <f t="shared" si="68"/>
        <v>0</v>
      </c>
    </row>
    <row r="157" spans="1:51" ht="12.75">
      <c r="A157" s="245" t="s">
        <v>324</v>
      </c>
      <c r="B157" s="172">
        <v>7191</v>
      </c>
      <c r="C157" s="244" t="s">
        <v>58</v>
      </c>
      <c r="D157" s="115">
        <f>SUM(G157,M157,Q157,S157)</f>
        <v>0</v>
      </c>
      <c r="E157" s="115">
        <f>IF(D157&lt;&gt;0,F157/D157*1000,0)</f>
        <v>0</v>
      </c>
      <c r="F157" s="115">
        <f>SUM(H157,N157,R157,T157)</f>
        <v>0</v>
      </c>
      <c r="G157" s="116"/>
      <c r="H157" s="116"/>
      <c r="I157" s="116"/>
      <c r="J157" s="116"/>
      <c r="K157" s="116"/>
      <c r="L157" s="116"/>
      <c r="M157" s="116"/>
      <c r="N157" s="116"/>
      <c r="O157" s="116"/>
      <c r="P157" s="116"/>
      <c r="Q157" s="116"/>
      <c r="R157" s="116"/>
      <c r="S157" s="116"/>
      <c r="T157" s="116"/>
      <c r="U157" s="115">
        <f>SUM(X157,AD157,AH157,AJ157)</f>
        <v>0</v>
      </c>
      <c r="V157" s="115">
        <f>IF(U157&lt;&gt;0,W157/U157*1000,0)</f>
        <v>0</v>
      </c>
      <c r="W157" s="115">
        <f>SUM(Y157,AE157,AI157,AK157)</f>
        <v>0</v>
      </c>
      <c r="X157" s="116"/>
      <c r="Y157" s="116"/>
      <c r="Z157" s="116"/>
      <c r="AA157" s="116"/>
      <c r="AB157" s="116"/>
      <c r="AC157" s="116"/>
      <c r="AD157" s="116"/>
      <c r="AE157" s="116"/>
      <c r="AF157" s="116"/>
      <c r="AG157" s="116"/>
      <c r="AH157" s="116"/>
      <c r="AI157" s="116"/>
      <c r="AJ157" s="116"/>
      <c r="AK157" s="116"/>
      <c r="AL157" s="116"/>
      <c r="AM157" s="116"/>
      <c r="AN157" s="116"/>
      <c r="AO157" s="116"/>
      <c r="AP157" s="107"/>
      <c r="AQ157" s="125" t="str">
        <f>"стр."&amp;B157</f>
        <v>стр.7191</v>
      </c>
      <c r="AR157" s="188">
        <f>IF(G157&gt;=(I157+K157),0,G157-(I157+K157))</f>
        <v>0</v>
      </c>
      <c r="AS157" s="188">
        <f>IF(H157&gt;=(J157+L157),0,H157-(J157+L157))</f>
        <v>0</v>
      </c>
      <c r="AT157" s="188">
        <f>IF(M157&gt;=O157,0,M157-O157)</f>
        <v>0</v>
      </c>
      <c r="AU157" s="188">
        <f>IF(N157&gt;=P157,0,N157-P157)</f>
        <v>0</v>
      </c>
      <c r="AV157" s="188">
        <f>IF(X157&gt;=(Z157+AB157),0,X157-(Z157+AB157))</f>
        <v>0</v>
      </c>
      <c r="AW157" s="188">
        <f>IF(Y157&gt;=(AA157+AC157),0,Y157-(AA157+AC157))</f>
        <v>0</v>
      </c>
      <c r="AX157" s="188">
        <f>IF(AD157&gt;=AF157,0,AD157-AF157)</f>
        <v>0</v>
      </c>
      <c r="AY157" s="188">
        <f>IF(AE157&gt;=AG157,0,AE157-AG157)</f>
        <v>0</v>
      </c>
    </row>
    <row r="158" spans="1:51" ht="38.25">
      <c r="A158" s="124" t="s">
        <v>292</v>
      </c>
      <c r="B158" s="140">
        <v>7200</v>
      </c>
      <c r="C158" s="140" t="s">
        <v>58</v>
      </c>
      <c r="D158" s="115">
        <f t="shared" si="74"/>
        <v>0</v>
      </c>
      <c r="E158" s="115">
        <f t="shared" si="75"/>
        <v>0</v>
      </c>
      <c r="F158" s="115">
        <f t="shared" si="73"/>
        <v>0</v>
      </c>
      <c r="G158" s="116"/>
      <c r="H158" s="116"/>
      <c r="I158" s="116"/>
      <c r="J158" s="116"/>
      <c r="K158" s="116"/>
      <c r="L158" s="116"/>
      <c r="M158" s="116"/>
      <c r="N158" s="116"/>
      <c r="O158" s="116"/>
      <c r="P158" s="116"/>
      <c r="Q158" s="116"/>
      <c r="R158" s="116"/>
      <c r="S158" s="116"/>
      <c r="T158" s="116"/>
      <c r="U158" s="115">
        <f t="shared" si="76"/>
        <v>0</v>
      </c>
      <c r="V158" s="115">
        <f t="shared" si="77"/>
        <v>0</v>
      </c>
      <c r="W158" s="115">
        <f t="shared" si="72"/>
        <v>0</v>
      </c>
      <c r="X158" s="116"/>
      <c r="Y158" s="116"/>
      <c r="Z158" s="116"/>
      <c r="AA158" s="116"/>
      <c r="AB158" s="116"/>
      <c r="AC158" s="116"/>
      <c r="AD158" s="116"/>
      <c r="AE158" s="116"/>
      <c r="AF158" s="116"/>
      <c r="AG158" s="116"/>
      <c r="AH158" s="116"/>
      <c r="AI158" s="116"/>
      <c r="AJ158" s="116"/>
      <c r="AK158" s="116"/>
      <c r="AL158" s="116"/>
      <c r="AM158" s="116"/>
      <c r="AN158" s="116"/>
      <c r="AO158" s="116"/>
      <c r="AP158" s="107"/>
      <c r="AQ158" s="125" t="str">
        <f t="shared" si="64"/>
        <v>стр.7200</v>
      </c>
      <c r="AR158" s="188">
        <f t="shared" si="65"/>
        <v>0</v>
      </c>
      <c r="AS158" s="188">
        <f t="shared" si="65"/>
        <v>0</v>
      </c>
      <c r="AT158" s="188">
        <f t="shared" si="66"/>
        <v>0</v>
      </c>
      <c r="AU158" s="188">
        <f t="shared" si="66"/>
        <v>0</v>
      </c>
      <c r="AV158" s="188">
        <f t="shared" si="67"/>
        <v>0</v>
      </c>
      <c r="AW158" s="188">
        <f t="shared" si="67"/>
        <v>0</v>
      </c>
      <c r="AX158" s="188">
        <f t="shared" si="68"/>
        <v>0</v>
      </c>
      <c r="AY158" s="188">
        <f t="shared" si="68"/>
        <v>0</v>
      </c>
    </row>
    <row r="159" spans="1:51" ht="25.5">
      <c r="A159" s="136" t="s">
        <v>293</v>
      </c>
      <c r="B159" s="140">
        <v>7210</v>
      </c>
      <c r="C159" s="140" t="s">
        <v>58</v>
      </c>
      <c r="D159" s="115">
        <f>SUM(G159,M159,Q159,S159)</f>
        <v>0</v>
      </c>
      <c r="E159" s="115">
        <f>IF(D159&lt;&gt;0,F159/D159*1000,0)</f>
        <v>0</v>
      </c>
      <c r="F159" s="115">
        <f>SUM(H159,N159,R159,T159)</f>
        <v>0</v>
      </c>
      <c r="G159" s="116"/>
      <c r="H159" s="116"/>
      <c r="I159" s="116"/>
      <c r="J159" s="116"/>
      <c r="K159" s="116"/>
      <c r="L159" s="116"/>
      <c r="M159" s="116"/>
      <c r="N159" s="116"/>
      <c r="O159" s="116"/>
      <c r="P159" s="116"/>
      <c r="Q159" s="116"/>
      <c r="R159" s="116"/>
      <c r="S159" s="116"/>
      <c r="T159" s="116"/>
      <c r="U159" s="115">
        <f>SUM(X159,AD159,AH159,AJ159)</f>
        <v>0</v>
      </c>
      <c r="V159" s="115">
        <f>IF(U159&lt;&gt;0,W159/U159*1000,0)</f>
        <v>0</v>
      </c>
      <c r="W159" s="115">
        <f>SUM(Y159,AE159,AI159,AK159)</f>
        <v>0</v>
      </c>
      <c r="X159" s="116"/>
      <c r="Y159" s="116"/>
      <c r="Z159" s="116"/>
      <c r="AA159" s="116"/>
      <c r="AB159" s="116"/>
      <c r="AC159" s="116"/>
      <c r="AD159" s="116"/>
      <c r="AE159" s="116"/>
      <c r="AF159" s="116"/>
      <c r="AG159" s="116"/>
      <c r="AH159" s="116"/>
      <c r="AI159" s="116"/>
      <c r="AJ159" s="116"/>
      <c r="AK159" s="116"/>
      <c r="AL159" s="116"/>
      <c r="AM159" s="116"/>
      <c r="AN159" s="116"/>
      <c r="AO159" s="116"/>
      <c r="AP159" s="107"/>
      <c r="AQ159" s="125" t="str">
        <f t="shared" si="64"/>
        <v>стр.7210</v>
      </c>
      <c r="AR159" s="188">
        <f t="shared" si="65"/>
        <v>0</v>
      </c>
      <c r="AS159" s="188">
        <f t="shared" si="65"/>
        <v>0</v>
      </c>
      <c r="AT159" s="188">
        <f t="shared" si="66"/>
        <v>0</v>
      </c>
      <c r="AU159" s="188">
        <f t="shared" si="66"/>
        <v>0</v>
      </c>
      <c r="AV159" s="188">
        <f t="shared" si="67"/>
        <v>0</v>
      </c>
      <c r="AW159" s="188">
        <f t="shared" si="67"/>
        <v>0</v>
      </c>
      <c r="AX159" s="188">
        <f t="shared" si="68"/>
        <v>0</v>
      </c>
      <c r="AY159" s="188">
        <f t="shared" si="68"/>
        <v>0</v>
      </c>
    </row>
    <row r="160" spans="1:51" ht="12.75">
      <c r="A160" s="251" t="s">
        <v>415</v>
      </c>
      <c r="B160" s="172">
        <v>8000</v>
      </c>
      <c r="C160" s="172" t="s">
        <v>59</v>
      </c>
      <c r="D160" s="121" t="s">
        <v>90</v>
      </c>
      <c r="E160" s="121" t="s">
        <v>90</v>
      </c>
      <c r="F160" s="120">
        <f>SUM(H160,N160,R160,T160)</f>
        <v>0</v>
      </c>
      <c r="G160" s="121" t="s">
        <v>90</v>
      </c>
      <c r="H160" s="119">
        <f>H161</f>
        <v>0</v>
      </c>
      <c r="I160" s="121" t="s">
        <v>90</v>
      </c>
      <c r="J160" s="119">
        <f>J161</f>
        <v>0</v>
      </c>
      <c r="K160" s="121" t="s">
        <v>90</v>
      </c>
      <c r="L160" s="119">
        <f>L161</f>
        <v>0</v>
      </c>
      <c r="M160" s="121" t="s">
        <v>90</v>
      </c>
      <c r="N160" s="119">
        <f>N161</f>
        <v>0</v>
      </c>
      <c r="O160" s="121" t="s">
        <v>90</v>
      </c>
      <c r="P160" s="119">
        <f>P161</f>
        <v>0</v>
      </c>
      <c r="Q160" s="121" t="s">
        <v>90</v>
      </c>
      <c r="R160" s="119">
        <f>R161</f>
        <v>0</v>
      </c>
      <c r="S160" s="121" t="s">
        <v>90</v>
      </c>
      <c r="T160" s="119">
        <f>T161</f>
        <v>0</v>
      </c>
      <c r="U160" s="121" t="s">
        <v>90</v>
      </c>
      <c r="V160" s="121" t="s">
        <v>90</v>
      </c>
      <c r="W160" s="120">
        <f>SUM(Y160,AE160,AI160,AK160)</f>
        <v>0</v>
      </c>
      <c r="X160" s="121" t="s">
        <v>90</v>
      </c>
      <c r="Y160" s="119">
        <f>Y161</f>
        <v>0</v>
      </c>
      <c r="Z160" s="121" t="s">
        <v>90</v>
      </c>
      <c r="AA160" s="119">
        <f>AA161</f>
        <v>0</v>
      </c>
      <c r="AB160" s="121" t="s">
        <v>90</v>
      </c>
      <c r="AC160" s="119">
        <f>AC161</f>
        <v>0</v>
      </c>
      <c r="AD160" s="121" t="s">
        <v>90</v>
      </c>
      <c r="AE160" s="119">
        <f>AE161</f>
        <v>0</v>
      </c>
      <c r="AF160" s="121" t="s">
        <v>90</v>
      </c>
      <c r="AG160" s="119">
        <f>AG161</f>
        <v>0</v>
      </c>
      <c r="AH160" s="121" t="s">
        <v>90</v>
      </c>
      <c r="AI160" s="119">
        <f>AI161</f>
        <v>0</v>
      </c>
      <c r="AJ160" s="121" t="s">
        <v>90</v>
      </c>
      <c r="AK160" s="119">
        <f>AK161</f>
        <v>0</v>
      </c>
      <c r="AL160" s="121" t="s">
        <v>90</v>
      </c>
      <c r="AM160" s="119">
        <f>AM161</f>
        <v>0</v>
      </c>
      <c r="AN160" s="121" t="s">
        <v>90</v>
      </c>
      <c r="AO160" s="119">
        <f>AO161</f>
        <v>0</v>
      </c>
      <c r="AP160" s="107"/>
      <c r="AQ160" s="125" t="str">
        <f>"стр."&amp;B160</f>
        <v>стр.8000</v>
      </c>
      <c r="AR160" s="187" t="s">
        <v>90</v>
      </c>
      <c r="AS160" s="188">
        <f>IF(H160&gt;=(J160+L160),0,H160-(J160+L160))</f>
        <v>0</v>
      </c>
      <c r="AT160" s="187" t="s">
        <v>90</v>
      </c>
      <c r="AU160" s="188">
        <f>IF(N160&gt;=P160,0,N160-P160)</f>
        <v>0</v>
      </c>
      <c r="AV160" s="187" t="s">
        <v>90</v>
      </c>
      <c r="AW160" s="188">
        <f>IF(Y160&gt;=(AA160+AC160),0,Y160-(AA160+AC160))</f>
        <v>0</v>
      </c>
      <c r="AX160" s="187" t="s">
        <v>90</v>
      </c>
      <c r="AY160" s="188">
        <f>IF(AE160&gt;=AG160,0,AE160-AG160)</f>
        <v>0</v>
      </c>
    </row>
    <row r="161" spans="1:51" ht="25.5">
      <c r="A161" s="79" t="s">
        <v>288</v>
      </c>
      <c r="B161" s="140">
        <v>8010</v>
      </c>
      <c r="C161" s="140" t="s">
        <v>58</v>
      </c>
      <c r="D161" s="115">
        <f>SUM(G161,M161,Q161,S161)</f>
        <v>0</v>
      </c>
      <c r="E161" s="115">
        <f>IF(D161&lt;&gt;0,F161/D161*1000,0)</f>
        <v>0</v>
      </c>
      <c r="F161" s="115">
        <f>SUM(H161,N161,R161,T161)</f>
        <v>0</v>
      </c>
      <c r="G161" s="116"/>
      <c r="H161" s="116"/>
      <c r="I161" s="116"/>
      <c r="J161" s="116"/>
      <c r="K161" s="116"/>
      <c r="L161" s="116"/>
      <c r="M161" s="116"/>
      <c r="N161" s="116"/>
      <c r="O161" s="116"/>
      <c r="P161" s="116"/>
      <c r="Q161" s="116"/>
      <c r="R161" s="116"/>
      <c r="S161" s="116"/>
      <c r="T161" s="116"/>
      <c r="U161" s="115">
        <f>SUM(X161,AD161,AH161,AJ161)</f>
        <v>0</v>
      </c>
      <c r="V161" s="115">
        <f>IF(U161&lt;&gt;0,W161/U161*1000,0)</f>
        <v>0</v>
      </c>
      <c r="W161" s="115">
        <f>SUM(Y161,AE161,AI161,AK161)</f>
        <v>0</v>
      </c>
      <c r="X161" s="116"/>
      <c r="Y161" s="116"/>
      <c r="Z161" s="116"/>
      <c r="AA161" s="116"/>
      <c r="AB161" s="116"/>
      <c r="AC161" s="116"/>
      <c r="AD161" s="116"/>
      <c r="AE161" s="116"/>
      <c r="AF161" s="116"/>
      <c r="AG161" s="116"/>
      <c r="AH161" s="116"/>
      <c r="AI161" s="116"/>
      <c r="AJ161" s="116"/>
      <c r="AK161" s="116"/>
      <c r="AL161" s="116"/>
      <c r="AM161" s="116"/>
      <c r="AN161" s="116"/>
      <c r="AO161" s="116"/>
      <c r="AP161" s="107"/>
      <c r="AQ161" s="125" t="str">
        <f t="shared" si="64"/>
        <v>стр.8010</v>
      </c>
      <c r="AR161" s="188">
        <f t="shared" si="65"/>
        <v>0</v>
      </c>
      <c r="AS161" s="188">
        <f t="shared" si="65"/>
        <v>0</v>
      </c>
      <c r="AT161" s="188">
        <f t="shared" si="66"/>
        <v>0</v>
      </c>
      <c r="AU161" s="188">
        <f t="shared" si="66"/>
        <v>0</v>
      </c>
      <c r="AV161" s="188">
        <f t="shared" si="67"/>
        <v>0</v>
      </c>
      <c r="AW161" s="188">
        <f t="shared" si="67"/>
        <v>0</v>
      </c>
      <c r="AX161" s="188">
        <f t="shared" si="68"/>
        <v>0</v>
      </c>
      <c r="AY161" s="188">
        <f t="shared" si="68"/>
        <v>0</v>
      </c>
    </row>
    <row r="162" spans="1:51" ht="38.25">
      <c r="A162" s="151" t="s">
        <v>154</v>
      </c>
      <c r="B162" s="139">
        <v>9000</v>
      </c>
      <c r="C162" s="139" t="s">
        <v>59</v>
      </c>
      <c r="D162" s="121" t="s">
        <v>90</v>
      </c>
      <c r="E162" s="121" t="s">
        <v>90</v>
      </c>
      <c r="F162" s="120">
        <f>SUM(H162,N162,R162,T162)</f>
        <v>0</v>
      </c>
      <c r="G162" s="121" t="s">
        <v>90</v>
      </c>
      <c r="H162" s="119">
        <f>SUM(H165,H226,H231)</f>
        <v>0</v>
      </c>
      <c r="I162" s="100" t="s">
        <v>90</v>
      </c>
      <c r="J162" s="100" t="s">
        <v>90</v>
      </c>
      <c r="K162" s="100" t="s">
        <v>90</v>
      </c>
      <c r="L162" s="100" t="s">
        <v>90</v>
      </c>
      <c r="M162" s="121" t="s">
        <v>90</v>
      </c>
      <c r="N162" s="119">
        <f>SUM(N165,N226,N231)</f>
        <v>0</v>
      </c>
      <c r="O162" s="121" t="s">
        <v>90</v>
      </c>
      <c r="P162" s="119">
        <f>SUM(P165,P226,P231)</f>
        <v>0</v>
      </c>
      <c r="Q162" s="121" t="s">
        <v>90</v>
      </c>
      <c r="R162" s="119">
        <f>SUM(R165,R226,R231)</f>
        <v>0</v>
      </c>
      <c r="S162" s="121" t="s">
        <v>90</v>
      </c>
      <c r="T162" s="119">
        <f>SUM(T165,T226,T231)</f>
        <v>0</v>
      </c>
      <c r="U162" s="121" t="s">
        <v>90</v>
      </c>
      <c r="V162" s="121" t="s">
        <v>90</v>
      </c>
      <c r="W162" s="120">
        <f>SUM(Y162,AE162,AI162,AK162)</f>
        <v>0</v>
      </c>
      <c r="X162" s="121" t="s">
        <v>90</v>
      </c>
      <c r="Y162" s="119">
        <f>SUM(Y165,Y226,Y231)</f>
        <v>0</v>
      </c>
      <c r="Z162" s="100" t="s">
        <v>90</v>
      </c>
      <c r="AA162" s="100" t="s">
        <v>90</v>
      </c>
      <c r="AB162" s="100" t="s">
        <v>90</v>
      </c>
      <c r="AC162" s="100" t="s">
        <v>90</v>
      </c>
      <c r="AD162" s="121" t="s">
        <v>90</v>
      </c>
      <c r="AE162" s="119">
        <f>SUM(AE165,AE226,AE231)</f>
        <v>0</v>
      </c>
      <c r="AF162" s="121" t="s">
        <v>90</v>
      </c>
      <c r="AG162" s="119">
        <f>SUM(AG165,AG226,AG231)</f>
        <v>0</v>
      </c>
      <c r="AH162" s="121" t="s">
        <v>90</v>
      </c>
      <c r="AI162" s="119">
        <f>SUM(AI165,AI226,AI231)</f>
        <v>0</v>
      </c>
      <c r="AJ162" s="121" t="s">
        <v>90</v>
      </c>
      <c r="AK162" s="119">
        <f>SUM(AK165,AK226,AK231)</f>
        <v>0</v>
      </c>
      <c r="AL162" s="121" t="s">
        <v>90</v>
      </c>
      <c r="AM162" s="119">
        <f>SUM(AM165,AM226,AM231)</f>
        <v>0</v>
      </c>
      <c r="AN162" s="121" t="s">
        <v>90</v>
      </c>
      <c r="AO162" s="119">
        <f>SUM(AO165,AO226,AO231)</f>
        <v>0</v>
      </c>
      <c r="AP162" s="107"/>
      <c r="AQ162" s="125" t="str">
        <f t="shared" si="64"/>
        <v>стр.9000</v>
      </c>
      <c r="AR162" s="187" t="s">
        <v>90</v>
      </c>
      <c r="AS162" s="187" t="s">
        <v>90</v>
      </c>
      <c r="AT162" s="187" t="s">
        <v>90</v>
      </c>
      <c r="AU162" s="188">
        <f t="shared" si="66"/>
        <v>0</v>
      </c>
      <c r="AV162" s="187" t="s">
        <v>90</v>
      </c>
      <c r="AW162" s="187" t="s">
        <v>90</v>
      </c>
      <c r="AX162" s="187" t="s">
        <v>90</v>
      </c>
      <c r="AY162" s="188">
        <f t="shared" si="68"/>
        <v>0</v>
      </c>
    </row>
    <row r="163" spans="1:51" ht="38.25">
      <c r="A163" s="151" t="s">
        <v>99</v>
      </c>
      <c r="B163" s="139">
        <v>9010</v>
      </c>
      <c r="C163" s="139" t="s">
        <v>100</v>
      </c>
      <c r="D163" s="152">
        <f>IF(D164=0,0,(D166+D185)/D164*100)</f>
        <v>0</v>
      </c>
      <c r="E163" s="87" t="s">
        <v>90</v>
      </c>
      <c r="F163" s="87" t="s">
        <v>90</v>
      </c>
      <c r="G163" s="152">
        <f>IF(G164=0,0,(G166+G185)/G164*100)</f>
        <v>0</v>
      </c>
      <c r="H163" s="87" t="s">
        <v>90</v>
      </c>
      <c r="I163" s="166" t="s">
        <v>90</v>
      </c>
      <c r="J163" s="166" t="s">
        <v>90</v>
      </c>
      <c r="K163" s="166" t="s">
        <v>90</v>
      </c>
      <c r="L163" s="166" t="s">
        <v>90</v>
      </c>
      <c r="M163" s="152">
        <f>IF(M164=0,0,(M166+M185)/M164*100)</f>
        <v>0</v>
      </c>
      <c r="N163" s="87" t="s">
        <v>90</v>
      </c>
      <c r="O163" s="152">
        <f>IF(O164=0,0,(O166+O185)/O164*100)</f>
        <v>0</v>
      </c>
      <c r="P163" s="87" t="s">
        <v>90</v>
      </c>
      <c r="Q163" s="152">
        <f>IF(Q164=0,0,(Q166+Q185)/Q164*100)</f>
        <v>0</v>
      </c>
      <c r="R163" s="87" t="s">
        <v>90</v>
      </c>
      <c r="S163" s="152">
        <f>IF(S164=0,0,(S166+S185)/S164*100)</f>
        <v>0</v>
      </c>
      <c r="T163" s="87" t="s">
        <v>90</v>
      </c>
      <c r="U163" s="152">
        <f>IF(U164=0,0,(U166+U185)/U164*100)</f>
        <v>0</v>
      </c>
      <c r="V163" s="87" t="s">
        <v>90</v>
      </c>
      <c r="W163" s="87" t="s">
        <v>90</v>
      </c>
      <c r="X163" s="152">
        <f>IF(X164=0,0,(X166+X185)/X164*100)</f>
        <v>0</v>
      </c>
      <c r="Y163" s="87" t="s">
        <v>90</v>
      </c>
      <c r="Z163" s="166" t="s">
        <v>90</v>
      </c>
      <c r="AA163" s="166" t="s">
        <v>90</v>
      </c>
      <c r="AB163" s="166" t="s">
        <v>90</v>
      </c>
      <c r="AC163" s="166" t="s">
        <v>90</v>
      </c>
      <c r="AD163" s="152">
        <f>IF(AD164=0,0,(AD166+AD185)/AD164*100)</f>
        <v>0</v>
      </c>
      <c r="AE163" s="87" t="s">
        <v>90</v>
      </c>
      <c r="AF163" s="152">
        <f>IF(AF164=0,0,(AF166+AF185)/AF164*100)</f>
        <v>0</v>
      </c>
      <c r="AG163" s="87" t="s">
        <v>90</v>
      </c>
      <c r="AH163" s="152">
        <f>IF(AH164=0,0,(AH166+AH185)/AH164*100)</f>
        <v>0</v>
      </c>
      <c r="AI163" s="87" t="s">
        <v>90</v>
      </c>
      <c r="AJ163" s="152">
        <f>IF(AJ164=0,0,(AJ166+AJ185)/AJ164*100)</f>
        <v>0</v>
      </c>
      <c r="AK163" s="87" t="s">
        <v>90</v>
      </c>
      <c r="AL163" s="152">
        <f>IF(AL164=0,0,(AL166+AL185)/AL164*100)</f>
        <v>0</v>
      </c>
      <c r="AM163" s="87" t="s">
        <v>90</v>
      </c>
      <c r="AN163" s="152">
        <f>IF(AN164=0,0,(AN166+AN185)/AN164*100)</f>
        <v>0</v>
      </c>
      <c r="AO163" s="87" t="s">
        <v>90</v>
      </c>
      <c r="AP163" s="107"/>
      <c r="AQ163" s="125" t="str">
        <f t="shared" si="64"/>
        <v>стр.9010</v>
      </c>
      <c r="AR163" s="187" t="s">
        <v>90</v>
      </c>
      <c r="AS163" s="187" t="s">
        <v>90</v>
      </c>
      <c r="AT163" s="188">
        <f t="shared" si="66"/>
        <v>0</v>
      </c>
      <c r="AU163" s="187" t="s">
        <v>90</v>
      </c>
      <c r="AV163" s="187" t="s">
        <v>90</v>
      </c>
      <c r="AW163" s="187" t="s">
        <v>90</v>
      </c>
      <c r="AX163" s="188">
        <f t="shared" si="68"/>
        <v>0</v>
      </c>
      <c r="AY163" s="187" t="s">
        <v>90</v>
      </c>
    </row>
    <row r="164" spans="1:51" ht="25.5">
      <c r="A164" s="153" t="s">
        <v>317</v>
      </c>
      <c r="B164" s="140">
        <v>9020</v>
      </c>
      <c r="C164" s="140" t="s">
        <v>58</v>
      </c>
      <c r="D164" s="115">
        <f>SUM(G164,M164,Q164,S164)</f>
        <v>0</v>
      </c>
      <c r="E164" s="166" t="s">
        <v>90</v>
      </c>
      <c r="F164" s="166" t="s">
        <v>90</v>
      </c>
      <c r="G164" s="116"/>
      <c r="H164" s="166" t="s">
        <v>90</v>
      </c>
      <c r="I164" s="166" t="s">
        <v>90</v>
      </c>
      <c r="J164" s="166" t="s">
        <v>90</v>
      </c>
      <c r="K164" s="166" t="s">
        <v>90</v>
      </c>
      <c r="L164" s="166" t="s">
        <v>90</v>
      </c>
      <c r="M164" s="116"/>
      <c r="N164" s="166" t="s">
        <v>90</v>
      </c>
      <c r="O164" s="116"/>
      <c r="P164" s="166" t="s">
        <v>90</v>
      </c>
      <c r="Q164" s="116"/>
      <c r="R164" s="166" t="s">
        <v>90</v>
      </c>
      <c r="S164" s="116"/>
      <c r="T164" s="166" t="s">
        <v>90</v>
      </c>
      <c r="U164" s="115">
        <f>SUM(X164,AD164,AH164,AJ164)</f>
        <v>0</v>
      </c>
      <c r="V164" s="166" t="s">
        <v>90</v>
      </c>
      <c r="W164" s="166" t="s">
        <v>90</v>
      </c>
      <c r="X164" s="116"/>
      <c r="Y164" s="166" t="s">
        <v>90</v>
      </c>
      <c r="Z164" s="166" t="s">
        <v>90</v>
      </c>
      <c r="AA164" s="166" t="s">
        <v>90</v>
      </c>
      <c r="AB164" s="166" t="s">
        <v>90</v>
      </c>
      <c r="AC164" s="166" t="s">
        <v>90</v>
      </c>
      <c r="AD164" s="116"/>
      <c r="AE164" s="166" t="s">
        <v>90</v>
      </c>
      <c r="AF164" s="116"/>
      <c r="AG164" s="166" t="s">
        <v>90</v>
      </c>
      <c r="AH164" s="116"/>
      <c r="AI164" s="166" t="s">
        <v>90</v>
      </c>
      <c r="AJ164" s="116"/>
      <c r="AK164" s="166" t="s">
        <v>90</v>
      </c>
      <c r="AL164" s="116"/>
      <c r="AM164" s="166" t="s">
        <v>90</v>
      </c>
      <c r="AN164" s="116"/>
      <c r="AO164" s="166" t="s">
        <v>90</v>
      </c>
      <c r="AP164" s="107"/>
      <c r="AQ164" s="125" t="str">
        <f t="shared" si="64"/>
        <v>стр.9020</v>
      </c>
      <c r="AR164" s="187" t="s">
        <v>90</v>
      </c>
      <c r="AS164" s="187" t="s">
        <v>90</v>
      </c>
      <c r="AT164" s="188">
        <f t="shared" si="66"/>
        <v>0</v>
      </c>
      <c r="AU164" s="187" t="s">
        <v>90</v>
      </c>
      <c r="AV164" s="187" t="s">
        <v>90</v>
      </c>
      <c r="AW164" s="187" t="s">
        <v>90</v>
      </c>
      <c r="AX164" s="188">
        <f t="shared" si="68"/>
        <v>0</v>
      </c>
      <c r="AY164" s="187" t="s">
        <v>90</v>
      </c>
    </row>
    <row r="165" spans="1:51" ht="38.25">
      <c r="A165" s="151" t="s">
        <v>202</v>
      </c>
      <c r="B165" s="139">
        <v>9030</v>
      </c>
      <c r="C165" s="139" t="s">
        <v>59</v>
      </c>
      <c r="D165" s="121" t="s">
        <v>90</v>
      </c>
      <c r="E165" s="121" t="s">
        <v>90</v>
      </c>
      <c r="F165" s="120">
        <f>SUM(H165,N165,R165,T165)</f>
        <v>0</v>
      </c>
      <c r="G165" s="121" t="s">
        <v>90</v>
      </c>
      <c r="H165" s="119">
        <f>SUM(H166,H185,H190,H197:H198,H205:H206,H218,H223)</f>
        <v>0</v>
      </c>
      <c r="I165" s="87" t="s">
        <v>90</v>
      </c>
      <c r="J165" s="87" t="s">
        <v>90</v>
      </c>
      <c r="K165" s="87" t="s">
        <v>90</v>
      </c>
      <c r="L165" s="87" t="s">
        <v>90</v>
      </c>
      <c r="M165" s="121" t="s">
        <v>90</v>
      </c>
      <c r="N165" s="119">
        <f>SUM(N166,N185,N190,N197:N198,N205:N206,N218,N223)</f>
        <v>0</v>
      </c>
      <c r="O165" s="121" t="s">
        <v>90</v>
      </c>
      <c r="P165" s="119">
        <f>SUM(P166,P185,P190,P197:P198,P205:P206,P218,P223)</f>
        <v>0</v>
      </c>
      <c r="Q165" s="121" t="s">
        <v>90</v>
      </c>
      <c r="R165" s="119">
        <f>SUM(R166,R185,R190,R197:R198,R205:R206,R218,R223)</f>
        <v>0</v>
      </c>
      <c r="S165" s="121" t="s">
        <v>90</v>
      </c>
      <c r="T165" s="119">
        <f>SUM(T166,T185,T190,T197:T198,T205:T206,T218,T223)</f>
        <v>0</v>
      </c>
      <c r="U165" s="121" t="s">
        <v>90</v>
      </c>
      <c r="V165" s="121" t="s">
        <v>90</v>
      </c>
      <c r="W165" s="120">
        <f aca="true" t="shared" si="90" ref="W165:W176">SUM(Y165,AE165,AI165,AK165)</f>
        <v>0</v>
      </c>
      <c r="X165" s="121" t="s">
        <v>90</v>
      </c>
      <c r="Y165" s="119">
        <f>SUM(Y166,Y185,Y190,Y197:Y198,Y205:Y206,Y218,Y223)</f>
        <v>0</v>
      </c>
      <c r="Z165" s="87" t="s">
        <v>90</v>
      </c>
      <c r="AA165" s="87" t="s">
        <v>90</v>
      </c>
      <c r="AB165" s="87" t="s">
        <v>90</v>
      </c>
      <c r="AC165" s="87" t="s">
        <v>90</v>
      </c>
      <c r="AD165" s="121" t="s">
        <v>90</v>
      </c>
      <c r="AE165" s="119">
        <f>SUM(AE166,AE185,AE190,AE197:AE198,AE205:AE206,AE218,AE223)</f>
        <v>0</v>
      </c>
      <c r="AF165" s="121" t="s">
        <v>90</v>
      </c>
      <c r="AG165" s="119">
        <f>SUM(AG166,AG185,AG190,AG197:AG198,AG205:AG206,AG218,AG223)</f>
        <v>0</v>
      </c>
      <c r="AH165" s="121" t="s">
        <v>90</v>
      </c>
      <c r="AI165" s="119">
        <f>SUM(AI166,AI185,AI190,AI197:AI198,AI205:AI206,AI218,AI223)</f>
        <v>0</v>
      </c>
      <c r="AJ165" s="121" t="s">
        <v>90</v>
      </c>
      <c r="AK165" s="119">
        <f>SUM(AK166,AK185,AK190,AK197:AK198,AK205:AK206,AK218,AK223)</f>
        <v>0</v>
      </c>
      <c r="AL165" s="121" t="s">
        <v>90</v>
      </c>
      <c r="AM165" s="119">
        <f>SUM(AM166,AM185,AM190,AM197:AM198,AM205:AM206,AM218,AM223)</f>
        <v>0</v>
      </c>
      <c r="AN165" s="121" t="s">
        <v>90</v>
      </c>
      <c r="AO165" s="119">
        <f>SUM(AO166,AO185,AO190,AO197:AO198,AO205:AO206,AO218,AO223)</f>
        <v>0</v>
      </c>
      <c r="AP165" s="107"/>
      <c r="AQ165" s="125" t="str">
        <f t="shared" si="64"/>
        <v>стр.9030</v>
      </c>
      <c r="AR165" s="187" t="s">
        <v>90</v>
      </c>
      <c r="AS165" s="187" t="s">
        <v>90</v>
      </c>
      <c r="AT165" s="187" t="s">
        <v>90</v>
      </c>
      <c r="AU165" s="188">
        <f t="shared" si="66"/>
        <v>0</v>
      </c>
      <c r="AV165" s="187" t="s">
        <v>90</v>
      </c>
      <c r="AW165" s="187" t="s">
        <v>90</v>
      </c>
      <c r="AX165" s="187" t="s">
        <v>90</v>
      </c>
      <c r="AY165" s="188">
        <f t="shared" si="68"/>
        <v>0</v>
      </c>
    </row>
    <row r="166" spans="1:51" ht="25.5">
      <c r="A166" s="128" t="s">
        <v>203</v>
      </c>
      <c r="B166" s="139">
        <v>9040</v>
      </c>
      <c r="C166" s="249" t="s">
        <v>58</v>
      </c>
      <c r="D166" s="120">
        <f>SUM(G166,M166,Q166,S166)</f>
        <v>0</v>
      </c>
      <c r="E166" s="120">
        <f>IF(D166&lt;&gt;0,F166/D166*1000,0)</f>
        <v>0</v>
      </c>
      <c r="F166" s="120">
        <f>SUM(H166,N166,R166,T166)</f>
        <v>0</v>
      </c>
      <c r="G166" s="138">
        <f>SUM(G167,G172,G180)</f>
        <v>0</v>
      </c>
      <c r="H166" s="138">
        <f aca="true" t="shared" si="91" ref="H166:T166">SUM(H167,H172,H180)</f>
        <v>0</v>
      </c>
      <c r="I166" s="87" t="s">
        <v>90</v>
      </c>
      <c r="J166" s="87" t="s">
        <v>90</v>
      </c>
      <c r="K166" s="87" t="s">
        <v>90</v>
      </c>
      <c r="L166" s="87" t="s">
        <v>90</v>
      </c>
      <c r="M166" s="138">
        <f t="shared" si="91"/>
        <v>0</v>
      </c>
      <c r="N166" s="138">
        <f t="shared" si="91"/>
        <v>0</v>
      </c>
      <c r="O166" s="138">
        <f t="shared" si="91"/>
        <v>0</v>
      </c>
      <c r="P166" s="138">
        <f t="shared" si="91"/>
        <v>0</v>
      </c>
      <c r="Q166" s="138">
        <f t="shared" si="91"/>
        <v>0</v>
      </c>
      <c r="R166" s="138">
        <f t="shared" si="91"/>
        <v>0</v>
      </c>
      <c r="S166" s="138">
        <f t="shared" si="91"/>
        <v>0</v>
      </c>
      <c r="T166" s="138">
        <f t="shared" si="91"/>
        <v>0</v>
      </c>
      <c r="U166" s="120">
        <f>SUM(X166,AD166,AH166,AJ166)</f>
        <v>0</v>
      </c>
      <c r="V166" s="120">
        <f>IF(U166&lt;&gt;0,W166/U166*1000,0)</f>
        <v>0</v>
      </c>
      <c r="W166" s="120">
        <f t="shared" si="90"/>
        <v>0</v>
      </c>
      <c r="X166" s="138">
        <f aca="true" t="shared" si="92" ref="X166:AO166">SUM(X167,X172,X180)</f>
        <v>0</v>
      </c>
      <c r="Y166" s="138">
        <f t="shared" si="92"/>
        <v>0</v>
      </c>
      <c r="Z166" s="87" t="s">
        <v>90</v>
      </c>
      <c r="AA166" s="87" t="s">
        <v>90</v>
      </c>
      <c r="AB166" s="87" t="s">
        <v>90</v>
      </c>
      <c r="AC166" s="87" t="s">
        <v>90</v>
      </c>
      <c r="AD166" s="138">
        <f t="shared" si="92"/>
        <v>0</v>
      </c>
      <c r="AE166" s="138">
        <f t="shared" si="92"/>
        <v>0</v>
      </c>
      <c r="AF166" s="138">
        <f t="shared" si="92"/>
        <v>0</v>
      </c>
      <c r="AG166" s="138">
        <f t="shared" si="92"/>
        <v>0</v>
      </c>
      <c r="AH166" s="138">
        <f t="shared" si="92"/>
        <v>0</v>
      </c>
      <c r="AI166" s="138">
        <f t="shared" si="92"/>
        <v>0</v>
      </c>
      <c r="AJ166" s="138">
        <f t="shared" si="92"/>
        <v>0</v>
      </c>
      <c r="AK166" s="138">
        <f t="shared" si="92"/>
        <v>0</v>
      </c>
      <c r="AL166" s="138">
        <f t="shared" si="92"/>
        <v>0</v>
      </c>
      <c r="AM166" s="138">
        <f t="shared" si="92"/>
        <v>0</v>
      </c>
      <c r="AN166" s="138">
        <f t="shared" si="92"/>
        <v>0</v>
      </c>
      <c r="AO166" s="138">
        <f t="shared" si="92"/>
        <v>0</v>
      </c>
      <c r="AP166" s="107"/>
      <c r="AQ166" s="125" t="str">
        <f t="shared" si="64"/>
        <v>стр.9040</v>
      </c>
      <c r="AR166" s="187" t="s">
        <v>90</v>
      </c>
      <c r="AS166" s="187" t="s">
        <v>90</v>
      </c>
      <c r="AT166" s="188">
        <f t="shared" si="66"/>
        <v>0</v>
      </c>
      <c r="AU166" s="188">
        <f t="shared" si="66"/>
        <v>0</v>
      </c>
      <c r="AV166" s="187" t="s">
        <v>90</v>
      </c>
      <c r="AW166" s="187" t="s">
        <v>90</v>
      </c>
      <c r="AX166" s="188">
        <f t="shared" si="68"/>
        <v>0</v>
      </c>
      <c r="AY166" s="188">
        <f t="shared" si="68"/>
        <v>0</v>
      </c>
    </row>
    <row r="167" spans="1:51" ht="25.5">
      <c r="A167" s="154" t="s">
        <v>201</v>
      </c>
      <c r="B167" s="139">
        <v>9050</v>
      </c>
      <c r="C167" s="249" t="s">
        <v>58</v>
      </c>
      <c r="D167" s="120">
        <f>SUM(G167,M167,Q167,S167)</f>
        <v>0</v>
      </c>
      <c r="E167" s="120">
        <f>IF(D167&lt;&gt;0,F167/D167*1000,0)</f>
        <v>0</v>
      </c>
      <c r="F167" s="120">
        <f>SUM(H167,N167,R167,T167)</f>
        <v>0</v>
      </c>
      <c r="G167" s="138">
        <f>SUM(G168:G171)</f>
        <v>0</v>
      </c>
      <c r="H167" s="138">
        <f aca="true" t="shared" si="93" ref="H167:T167">SUM(H168:H171)</f>
        <v>0</v>
      </c>
      <c r="I167" s="87" t="s">
        <v>90</v>
      </c>
      <c r="J167" s="87" t="s">
        <v>90</v>
      </c>
      <c r="K167" s="87" t="s">
        <v>90</v>
      </c>
      <c r="L167" s="87" t="s">
        <v>90</v>
      </c>
      <c r="M167" s="138">
        <f t="shared" si="93"/>
        <v>0</v>
      </c>
      <c r="N167" s="138">
        <f t="shared" si="93"/>
        <v>0</v>
      </c>
      <c r="O167" s="138">
        <f t="shared" si="93"/>
        <v>0</v>
      </c>
      <c r="P167" s="138">
        <f t="shared" si="93"/>
        <v>0</v>
      </c>
      <c r="Q167" s="138">
        <f t="shared" si="93"/>
        <v>0</v>
      </c>
      <c r="R167" s="138">
        <f t="shared" si="93"/>
        <v>0</v>
      </c>
      <c r="S167" s="138">
        <f t="shared" si="93"/>
        <v>0</v>
      </c>
      <c r="T167" s="138">
        <f t="shared" si="93"/>
        <v>0</v>
      </c>
      <c r="U167" s="120">
        <f>SUM(X167,AD167,AH167,AJ167)</f>
        <v>0</v>
      </c>
      <c r="V167" s="120">
        <f>IF(U167&lt;&gt;0,W167/U167*1000,0)</f>
        <v>0</v>
      </c>
      <c r="W167" s="120">
        <f t="shared" si="90"/>
        <v>0</v>
      </c>
      <c r="X167" s="138">
        <f aca="true" t="shared" si="94" ref="X167:AO167">SUM(X168:X171)</f>
        <v>0</v>
      </c>
      <c r="Y167" s="138">
        <f t="shared" si="94"/>
        <v>0</v>
      </c>
      <c r="Z167" s="87" t="s">
        <v>90</v>
      </c>
      <c r="AA167" s="87" t="s">
        <v>90</v>
      </c>
      <c r="AB167" s="87" t="s">
        <v>90</v>
      </c>
      <c r="AC167" s="87" t="s">
        <v>90</v>
      </c>
      <c r="AD167" s="138">
        <f t="shared" si="94"/>
        <v>0</v>
      </c>
      <c r="AE167" s="138">
        <f t="shared" si="94"/>
        <v>0</v>
      </c>
      <c r="AF167" s="138">
        <f t="shared" si="94"/>
        <v>0</v>
      </c>
      <c r="AG167" s="138">
        <f t="shared" si="94"/>
        <v>0</v>
      </c>
      <c r="AH167" s="138">
        <f t="shared" si="94"/>
        <v>0</v>
      </c>
      <c r="AI167" s="138">
        <f t="shared" si="94"/>
        <v>0</v>
      </c>
      <c r="AJ167" s="138">
        <f t="shared" si="94"/>
        <v>0</v>
      </c>
      <c r="AK167" s="138">
        <f t="shared" si="94"/>
        <v>0</v>
      </c>
      <c r="AL167" s="138">
        <f t="shared" si="94"/>
        <v>0</v>
      </c>
      <c r="AM167" s="138">
        <f t="shared" si="94"/>
        <v>0</v>
      </c>
      <c r="AN167" s="138">
        <f t="shared" si="94"/>
        <v>0</v>
      </c>
      <c r="AO167" s="138">
        <f t="shared" si="94"/>
        <v>0</v>
      </c>
      <c r="AP167" s="107"/>
      <c r="AQ167" s="125" t="str">
        <f t="shared" si="64"/>
        <v>стр.9050</v>
      </c>
      <c r="AR167" s="187" t="s">
        <v>90</v>
      </c>
      <c r="AS167" s="187" t="s">
        <v>90</v>
      </c>
      <c r="AT167" s="188">
        <f t="shared" si="66"/>
        <v>0</v>
      </c>
      <c r="AU167" s="188">
        <f t="shared" si="66"/>
        <v>0</v>
      </c>
      <c r="AV167" s="187" t="s">
        <v>90</v>
      </c>
      <c r="AW167" s="187" t="s">
        <v>90</v>
      </c>
      <c r="AX167" s="188">
        <f t="shared" si="68"/>
        <v>0</v>
      </c>
      <c r="AY167" s="188">
        <f t="shared" si="68"/>
        <v>0</v>
      </c>
    </row>
    <row r="168" spans="1:51" ht="38.25">
      <c r="A168" s="129" t="s">
        <v>161</v>
      </c>
      <c r="B168" s="140">
        <v>9051</v>
      </c>
      <c r="C168" s="140" t="s">
        <v>58</v>
      </c>
      <c r="D168" s="67">
        <f aca="true" t="shared" si="95" ref="D168:D223">SUM(G168,M168,Q168,S168)</f>
        <v>0</v>
      </c>
      <c r="E168" s="67">
        <f aca="true" t="shared" si="96" ref="E168:E178">IF(D168&lt;&gt;0,F168/D168*1000,0)</f>
        <v>0</v>
      </c>
      <c r="F168" s="67">
        <f aca="true" t="shared" si="97" ref="F168:F178">SUM(H168,N168,R168,T168)</f>
        <v>0</v>
      </c>
      <c r="G168" s="68"/>
      <c r="H168" s="68"/>
      <c r="I168" s="166" t="s">
        <v>90</v>
      </c>
      <c r="J168" s="166" t="s">
        <v>90</v>
      </c>
      <c r="K168" s="166" t="s">
        <v>90</v>
      </c>
      <c r="L168" s="166" t="s">
        <v>90</v>
      </c>
      <c r="M168" s="68"/>
      <c r="N168" s="68"/>
      <c r="O168" s="68"/>
      <c r="P168" s="68"/>
      <c r="Q168" s="68"/>
      <c r="R168" s="68"/>
      <c r="S168" s="68"/>
      <c r="T168" s="68"/>
      <c r="U168" s="67">
        <f aca="true" t="shared" si="98" ref="U168:U205">SUM(X168,AD168,AH168,AJ168)</f>
        <v>0</v>
      </c>
      <c r="V168" s="67">
        <f aca="true" t="shared" si="99" ref="V168:V178">IF(U168&lt;&gt;0,W168/U168*1000,0)</f>
        <v>0</v>
      </c>
      <c r="W168" s="67">
        <f t="shared" si="90"/>
        <v>0</v>
      </c>
      <c r="X168" s="68"/>
      <c r="Y168" s="68"/>
      <c r="Z168" s="166" t="s">
        <v>90</v>
      </c>
      <c r="AA168" s="166" t="s">
        <v>90</v>
      </c>
      <c r="AB168" s="166" t="s">
        <v>90</v>
      </c>
      <c r="AC168" s="166" t="s">
        <v>90</v>
      </c>
      <c r="AD168" s="68"/>
      <c r="AE168" s="68"/>
      <c r="AF168" s="68"/>
      <c r="AG168" s="68"/>
      <c r="AH168" s="68"/>
      <c r="AI168" s="68"/>
      <c r="AJ168" s="68"/>
      <c r="AK168" s="68"/>
      <c r="AL168" s="68"/>
      <c r="AM168" s="68"/>
      <c r="AN168" s="68"/>
      <c r="AO168" s="68"/>
      <c r="AP168" s="21"/>
      <c r="AQ168" s="125" t="str">
        <f t="shared" si="64"/>
        <v>стр.9051</v>
      </c>
      <c r="AR168" s="187" t="s">
        <v>90</v>
      </c>
      <c r="AS168" s="187" t="s">
        <v>90</v>
      </c>
      <c r="AT168" s="188">
        <f t="shared" si="66"/>
        <v>0</v>
      </c>
      <c r="AU168" s="188">
        <f t="shared" si="66"/>
        <v>0</v>
      </c>
      <c r="AV168" s="187" t="s">
        <v>90</v>
      </c>
      <c r="AW168" s="187" t="s">
        <v>90</v>
      </c>
      <c r="AX168" s="188">
        <f t="shared" si="68"/>
        <v>0</v>
      </c>
      <c r="AY168" s="188">
        <f t="shared" si="68"/>
        <v>0</v>
      </c>
    </row>
    <row r="169" spans="1:51" ht="38.25">
      <c r="A169" s="129" t="s">
        <v>162</v>
      </c>
      <c r="B169" s="141">
        <v>9052</v>
      </c>
      <c r="C169" s="141" t="s">
        <v>58</v>
      </c>
      <c r="D169" s="67">
        <f t="shared" si="95"/>
        <v>0</v>
      </c>
      <c r="E169" s="67">
        <f t="shared" si="96"/>
        <v>0</v>
      </c>
      <c r="F169" s="67">
        <f t="shared" si="97"/>
        <v>0</v>
      </c>
      <c r="G169" s="68"/>
      <c r="H169" s="68"/>
      <c r="I169" s="166" t="s">
        <v>90</v>
      </c>
      <c r="J169" s="166" t="s">
        <v>90</v>
      </c>
      <c r="K169" s="166" t="s">
        <v>90</v>
      </c>
      <c r="L169" s="166" t="s">
        <v>90</v>
      </c>
      <c r="M169" s="68"/>
      <c r="N169" s="68"/>
      <c r="O169" s="68"/>
      <c r="P169" s="68"/>
      <c r="Q169" s="68"/>
      <c r="R169" s="68"/>
      <c r="S169" s="68"/>
      <c r="T169" s="68"/>
      <c r="U169" s="67">
        <f t="shared" si="98"/>
        <v>0</v>
      </c>
      <c r="V169" s="67">
        <f t="shared" si="99"/>
        <v>0</v>
      </c>
      <c r="W169" s="67">
        <f t="shared" si="90"/>
        <v>0</v>
      </c>
      <c r="X169" s="68"/>
      <c r="Y169" s="68"/>
      <c r="Z169" s="166" t="s">
        <v>90</v>
      </c>
      <c r="AA169" s="166" t="s">
        <v>90</v>
      </c>
      <c r="AB169" s="166" t="s">
        <v>90</v>
      </c>
      <c r="AC169" s="166" t="s">
        <v>90</v>
      </c>
      <c r="AD169" s="68"/>
      <c r="AE169" s="68"/>
      <c r="AF169" s="68"/>
      <c r="AG169" s="68"/>
      <c r="AH169" s="68"/>
      <c r="AI169" s="68"/>
      <c r="AJ169" s="68"/>
      <c r="AK169" s="68"/>
      <c r="AL169" s="68"/>
      <c r="AM169" s="68"/>
      <c r="AN169" s="68"/>
      <c r="AO169" s="68"/>
      <c r="AP169" s="21"/>
      <c r="AQ169" s="125" t="str">
        <f t="shared" si="64"/>
        <v>стр.9052</v>
      </c>
      <c r="AR169" s="187" t="s">
        <v>90</v>
      </c>
      <c r="AS169" s="187" t="s">
        <v>90</v>
      </c>
      <c r="AT169" s="188">
        <f t="shared" si="66"/>
        <v>0</v>
      </c>
      <c r="AU169" s="188">
        <f t="shared" si="66"/>
        <v>0</v>
      </c>
      <c r="AV169" s="187" t="s">
        <v>90</v>
      </c>
      <c r="AW169" s="187" t="s">
        <v>90</v>
      </c>
      <c r="AX169" s="188">
        <f t="shared" si="68"/>
        <v>0</v>
      </c>
      <c r="AY169" s="188">
        <f t="shared" si="68"/>
        <v>0</v>
      </c>
    </row>
    <row r="170" spans="1:51" ht="25.5">
      <c r="A170" s="129" t="s">
        <v>163</v>
      </c>
      <c r="B170" s="141">
        <v>9053</v>
      </c>
      <c r="C170" s="141" t="s">
        <v>58</v>
      </c>
      <c r="D170" s="67">
        <f t="shared" si="95"/>
        <v>0</v>
      </c>
      <c r="E170" s="67">
        <f t="shared" si="96"/>
        <v>0</v>
      </c>
      <c r="F170" s="67">
        <f t="shared" si="97"/>
        <v>0</v>
      </c>
      <c r="G170" s="68"/>
      <c r="H170" s="68"/>
      <c r="I170" s="166" t="s">
        <v>90</v>
      </c>
      <c r="J170" s="166" t="s">
        <v>90</v>
      </c>
      <c r="K170" s="166" t="s">
        <v>90</v>
      </c>
      <c r="L170" s="166" t="s">
        <v>90</v>
      </c>
      <c r="M170" s="68"/>
      <c r="N170" s="68"/>
      <c r="O170" s="68"/>
      <c r="P170" s="68"/>
      <c r="Q170" s="68"/>
      <c r="R170" s="68"/>
      <c r="S170" s="68"/>
      <c r="T170" s="68"/>
      <c r="U170" s="67">
        <f t="shared" si="98"/>
        <v>0</v>
      </c>
      <c r="V170" s="67">
        <f t="shared" si="99"/>
        <v>0</v>
      </c>
      <c r="W170" s="67">
        <f t="shared" si="90"/>
        <v>0</v>
      </c>
      <c r="X170" s="68"/>
      <c r="Y170" s="68"/>
      <c r="Z170" s="166" t="s">
        <v>90</v>
      </c>
      <c r="AA170" s="166" t="s">
        <v>90</v>
      </c>
      <c r="AB170" s="166" t="s">
        <v>90</v>
      </c>
      <c r="AC170" s="166" t="s">
        <v>90</v>
      </c>
      <c r="AD170" s="68"/>
      <c r="AE170" s="68"/>
      <c r="AF170" s="68"/>
      <c r="AG170" s="68"/>
      <c r="AH170" s="68"/>
      <c r="AI170" s="68"/>
      <c r="AJ170" s="68"/>
      <c r="AK170" s="68"/>
      <c r="AL170" s="68"/>
      <c r="AM170" s="68"/>
      <c r="AN170" s="68"/>
      <c r="AO170" s="68"/>
      <c r="AP170" s="21"/>
      <c r="AQ170" s="125" t="str">
        <f t="shared" si="64"/>
        <v>стр.9053</v>
      </c>
      <c r="AR170" s="187" t="s">
        <v>90</v>
      </c>
      <c r="AS170" s="187" t="s">
        <v>90</v>
      </c>
      <c r="AT170" s="188">
        <f t="shared" si="66"/>
        <v>0</v>
      </c>
      <c r="AU170" s="188">
        <f t="shared" si="66"/>
        <v>0</v>
      </c>
      <c r="AV170" s="187" t="s">
        <v>90</v>
      </c>
      <c r="AW170" s="187" t="s">
        <v>90</v>
      </c>
      <c r="AX170" s="188">
        <f t="shared" si="68"/>
        <v>0</v>
      </c>
      <c r="AY170" s="188">
        <f t="shared" si="68"/>
        <v>0</v>
      </c>
    </row>
    <row r="171" spans="1:51" ht="25.5">
      <c r="A171" s="129" t="s">
        <v>164</v>
      </c>
      <c r="B171" s="141">
        <v>9054</v>
      </c>
      <c r="C171" s="141" t="s">
        <v>58</v>
      </c>
      <c r="D171" s="67">
        <f t="shared" si="95"/>
        <v>0</v>
      </c>
      <c r="E171" s="67">
        <f t="shared" si="96"/>
        <v>0</v>
      </c>
      <c r="F171" s="67">
        <f t="shared" si="97"/>
        <v>0</v>
      </c>
      <c r="G171" s="68"/>
      <c r="H171" s="68"/>
      <c r="I171" s="166" t="s">
        <v>90</v>
      </c>
      <c r="J171" s="166" t="s">
        <v>90</v>
      </c>
      <c r="K171" s="166" t="s">
        <v>90</v>
      </c>
      <c r="L171" s="166" t="s">
        <v>90</v>
      </c>
      <c r="M171" s="68"/>
      <c r="N171" s="68"/>
      <c r="O171" s="68"/>
      <c r="P171" s="68"/>
      <c r="Q171" s="68"/>
      <c r="R171" s="68"/>
      <c r="S171" s="68"/>
      <c r="T171" s="68"/>
      <c r="U171" s="67">
        <f t="shared" si="98"/>
        <v>0</v>
      </c>
      <c r="V171" s="67">
        <f t="shared" si="99"/>
        <v>0</v>
      </c>
      <c r="W171" s="67">
        <f t="shared" si="90"/>
        <v>0</v>
      </c>
      <c r="X171" s="68"/>
      <c r="Y171" s="68"/>
      <c r="Z171" s="166" t="s">
        <v>90</v>
      </c>
      <c r="AA171" s="166" t="s">
        <v>90</v>
      </c>
      <c r="AB171" s="166" t="s">
        <v>90</v>
      </c>
      <c r="AC171" s="166" t="s">
        <v>90</v>
      </c>
      <c r="AD171" s="68"/>
      <c r="AE171" s="68"/>
      <c r="AF171" s="68"/>
      <c r="AG171" s="68"/>
      <c r="AH171" s="68"/>
      <c r="AI171" s="68"/>
      <c r="AJ171" s="68"/>
      <c r="AK171" s="68"/>
      <c r="AL171" s="68"/>
      <c r="AM171" s="68"/>
      <c r="AN171" s="68"/>
      <c r="AO171" s="68"/>
      <c r="AP171" s="21"/>
      <c r="AQ171" s="125" t="str">
        <f aca="true" t="shared" si="100" ref="AQ171:AQ239">"стр."&amp;B171</f>
        <v>стр.9054</v>
      </c>
      <c r="AR171" s="187" t="s">
        <v>90</v>
      </c>
      <c r="AS171" s="187" t="s">
        <v>90</v>
      </c>
      <c r="AT171" s="188">
        <f t="shared" si="66"/>
        <v>0</v>
      </c>
      <c r="AU171" s="188">
        <f t="shared" si="66"/>
        <v>0</v>
      </c>
      <c r="AV171" s="187" t="s">
        <v>90</v>
      </c>
      <c r="AW171" s="187" t="s">
        <v>90</v>
      </c>
      <c r="AX171" s="188">
        <f t="shared" si="68"/>
        <v>0</v>
      </c>
      <c r="AY171" s="188">
        <f t="shared" si="68"/>
        <v>0</v>
      </c>
    </row>
    <row r="172" spans="1:51" ht="25.5">
      <c r="A172" s="154" t="s">
        <v>200</v>
      </c>
      <c r="B172" s="249">
        <v>9060</v>
      </c>
      <c r="C172" s="249" t="s">
        <v>58</v>
      </c>
      <c r="D172" s="120">
        <f t="shared" si="95"/>
        <v>0</v>
      </c>
      <c r="E172" s="120">
        <f t="shared" si="96"/>
        <v>0</v>
      </c>
      <c r="F172" s="120">
        <f t="shared" si="97"/>
        <v>0</v>
      </c>
      <c r="G172" s="138">
        <f>SUM(G173:G179)</f>
        <v>0</v>
      </c>
      <c r="H172" s="138">
        <f aca="true" t="shared" si="101" ref="H172:T172">SUM(H173:H179)</f>
        <v>0</v>
      </c>
      <c r="I172" s="87" t="s">
        <v>90</v>
      </c>
      <c r="J172" s="87" t="s">
        <v>90</v>
      </c>
      <c r="K172" s="87" t="s">
        <v>90</v>
      </c>
      <c r="L172" s="87" t="s">
        <v>90</v>
      </c>
      <c r="M172" s="138">
        <f t="shared" si="101"/>
        <v>0</v>
      </c>
      <c r="N172" s="138">
        <f t="shared" si="101"/>
        <v>0</v>
      </c>
      <c r="O172" s="138">
        <f t="shared" si="101"/>
        <v>0</v>
      </c>
      <c r="P172" s="138">
        <f t="shared" si="101"/>
        <v>0</v>
      </c>
      <c r="Q172" s="138">
        <f t="shared" si="101"/>
        <v>0</v>
      </c>
      <c r="R172" s="138">
        <f t="shared" si="101"/>
        <v>0</v>
      </c>
      <c r="S172" s="138">
        <f t="shared" si="101"/>
        <v>0</v>
      </c>
      <c r="T172" s="138">
        <f t="shared" si="101"/>
        <v>0</v>
      </c>
      <c r="U172" s="120">
        <f t="shared" si="98"/>
        <v>0</v>
      </c>
      <c r="V172" s="120">
        <f t="shared" si="99"/>
        <v>0</v>
      </c>
      <c r="W172" s="120">
        <f t="shared" si="90"/>
        <v>0</v>
      </c>
      <c r="X172" s="138">
        <f aca="true" t="shared" si="102" ref="X172:AO172">SUM(X173:X179)</f>
        <v>0</v>
      </c>
      <c r="Y172" s="138">
        <f t="shared" si="102"/>
        <v>0</v>
      </c>
      <c r="Z172" s="87" t="s">
        <v>90</v>
      </c>
      <c r="AA172" s="87" t="s">
        <v>90</v>
      </c>
      <c r="AB172" s="87" t="s">
        <v>90</v>
      </c>
      <c r="AC172" s="87" t="s">
        <v>90</v>
      </c>
      <c r="AD172" s="138">
        <f t="shared" si="102"/>
        <v>0</v>
      </c>
      <c r="AE172" s="138">
        <f t="shared" si="102"/>
        <v>0</v>
      </c>
      <c r="AF172" s="138">
        <f t="shared" si="102"/>
        <v>0</v>
      </c>
      <c r="AG172" s="138">
        <f t="shared" si="102"/>
        <v>0</v>
      </c>
      <c r="AH172" s="138">
        <f t="shared" si="102"/>
        <v>0</v>
      </c>
      <c r="AI172" s="138">
        <f t="shared" si="102"/>
        <v>0</v>
      </c>
      <c r="AJ172" s="138">
        <f t="shared" si="102"/>
        <v>0</v>
      </c>
      <c r="AK172" s="138">
        <f t="shared" si="102"/>
        <v>0</v>
      </c>
      <c r="AL172" s="138">
        <f t="shared" si="102"/>
        <v>0</v>
      </c>
      <c r="AM172" s="138">
        <f t="shared" si="102"/>
        <v>0</v>
      </c>
      <c r="AN172" s="138">
        <f t="shared" si="102"/>
        <v>0</v>
      </c>
      <c r="AO172" s="138">
        <f t="shared" si="102"/>
        <v>0</v>
      </c>
      <c r="AP172" s="107"/>
      <c r="AQ172" s="125" t="str">
        <f t="shared" si="100"/>
        <v>стр.9060</v>
      </c>
      <c r="AR172" s="187" t="s">
        <v>90</v>
      </c>
      <c r="AS172" s="187" t="s">
        <v>90</v>
      </c>
      <c r="AT172" s="188">
        <f t="shared" si="66"/>
        <v>0</v>
      </c>
      <c r="AU172" s="188">
        <f t="shared" si="66"/>
        <v>0</v>
      </c>
      <c r="AV172" s="187" t="s">
        <v>90</v>
      </c>
      <c r="AW172" s="187" t="s">
        <v>90</v>
      </c>
      <c r="AX172" s="188">
        <f t="shared" si="68"/>
        <v>0</v>
      </c>
      <c r="AY172" s="188">
        <f t="shared" si="68"/>
        <v>0</v>
      </c>
    </row>
    <row r="173" spans="1:51" ht="25.5">
      <c r="A173" s="129" t="s">
        <v>165</v>
      </c>
      <c r="B173" s="141">
        <v>9061</v>
      </c>
      <c r="C173" s="141" t="s">
        <v>58</v>
      </c>
      <c r="D173" s="67">
        <f t="shared" si="95"/>
        <v>0</v>
      </c>
      <c r="E173" s="67">
        <f t="shared" si="96"/>
        <v>0</v>
      </c>
      <c r="F173" s="67">
        <f t="shared" si="97"/>
        <v>0</v>
      </c>
      <c r="G173" s="68"/>
      <c r="H173" s="68"/>
      <c r="I173" s="166" t="s">
        <v>90</v>
      </c>
      <c r="J173" s="166" t="s">
        <v>90</v>
      </c>
      <c r="K173" s="166" t="s">
        <v>90</v>
      </c>
      <c r="L173" s="166" t="s">
        <v>90</v>
      </c>
      <c r="M173" s="68"/>
      <c r="N173" s="68"/>
      <c r="O173" s="68"/>
      <c r="P173" s="68"/>
      <c r="Q173" s="68"/>
      <c r="R173" s="68"/>
      <c r="S173" s="68"/>
      <c r="T173" s="68"/>
      <c r="U173" s="67">
        <f t="shared" si="98"/>
        <v>0</v>
      </c>
      <c r="V173" s="67">
        <f t="shared" si="99"/>
        <v>0</v>
      </c>
      <c r="W173" s="67">
        <f t="shared" si="90"/>
        <v>0</v>
      </c>
      <c r="X173" s="68"/>
      <c r="Y173" s="68"/>
      <c r="Z173" s="166" t="s">
        <v>90</v>
      </c>
      <c r="AA173" s="166" t="s">
        <v>90</v>
      </c>
      <c r="AB173" s="166" t="s">
        <v>90</v>
      </c>
      <c r="AC173" s="166" t="s">
        <v>90</v>
      </c>
      <c r="AD173" s="68"/>
      <c r="AE173" s="68"/>
      <c r="AF173" s="68"/>
      <c r="AG173" s="68"/>
      <c r="AH173" s="68"/>
      <c r="AI173" s="68"/>
      <c r="AJ173" s="68"/>
      <c r="AK173" s="68"/>
      <c r="AL173" s="68"/>
      <c r="AM173" s="68"/>
      <c r="AN173" s="68"/>
      <c r="AO173" s="68"/>
      <c r="AP173" s="21"/>
      <c r="AQ173" s="125" t="str">
        <f t="shared" si="100"/>
        <v>стр.9061</v>
      </c>
      <c r="AR173" s="187" t="s">
        <v>90</v>
      </c>
      <c r="AS173" s="187" t="s">
        <v>90</v>
      </c>
      <c r="AT173" s="188">
        <f aca="true" t="shared" si="103" ref="AT173:AU239">IF(M173&gt;=O173,0,M173-O173)</f>
        <v>0</v>
      </c>
      <c r="AU173" s="188">
        <f t="shared" si="103"/>
        <v>0</v>
      </c>
      <c r="AV173" s="187" t="s">
        <v>90</v>
      </c>
      <c r="AW173" s="187" t="s">
        <v>90</v>
      </c>
      <c r="AX173" s="188">
        <f aca="true" t="shared" si="104" ref="AX173:AY239">IF(AD173&gt;=AF173,0,AD173-AF173)</f>
        <v>0</v>
      </c>
      <c r="AY173" s="188">
        <f t="shared" si="104"/>
        <v>0</v>
      </c>
    </row>
    <row r="174" spans="1:51" ht="89.25">
      <c r="A174" s="212" t="s">
        <v>416</v>
      </c>
      <c r="B174" s="140">
        <v>9062</v>
      </c>
      <c r="C174" s="140" t="s">
        <v>58</v>
      </c>
      <c r="D174" s="67">
        <f t="shared" si="95"/>
        <v>0</v>
      </c>
      <c r="E174" s="67">
        <f t="shared" si="96"/>
        <v>0</v>
      </c>
      <c r="F174" s="67">
        <f t="shared" si="97"/>
        <v>0</v>
      </c>
      <c r="G174" s="68"/>
      <c r="H174" s="68"/>
      <c r="I174" s="166" t="s">
        <v>90</v>
      </c>
      <c r="J174" s="166" t="s">
        <v>90</v>
      </c>
      <c r="K174" s="166" t="s">
        <v>90</v>
      </c>
      <c r="L174" s="166" t="s">
        <v>90</v>
      </c>
      <c r="M174" s="68"/>
      <c r="N174" s="68"/>
      <c r="O174" s="68"/>
      <c r="P174" s="68"/>
      <c r="Q174" s="68"/>
      <c r="R174" s="68"/>
      <c r="S174" s="68"/>
      <c r="T174" s="68"/>
      <c r="U174" s="67">
        <f t="shared" si="98"/>
        <v>0</v>
      </c>
      <c r="V174" s="67">
        <f t="shared" si="99"/>
        <v>0</v>
      </c>
      <c r="W174" s="67">
        <f t="shared" si="90"/>
        <v>0</v>
      </c>
      <c r="X174" s="68"/>
      <c r="Y174" s="68"/>
      <c r="Z174" s="166" t="s">
        <v>90</v>
      </c>
      <c r="AA174" s="166" t="s">
        <v>90</v>
      </c>
      <c r="AB174" s="166" t="s">
        <v>90</v>
      </c>
      <c r="AC174" s="166" t="s">
        <v>90</v>
      </c>
      <c r="AD174" s="68"/>
      <c r="AE174" s="68"/>
      <c r="AF174" s="68"/>
      <c r="AG174" s="68"/>
      <c r="AH174" s="68"/>
      <c r="AI174" s="68"/>
      <c r="AJ174" s="68"/>
      <c r="AK174" s="68"/>
      <c r="AL174" s="68"/>
      <c r="AM174" s="68"/>
      <c r="AN174" s="68"/>
      <c r="AO174" s="68"/>
      <c r="AP174" s="21"/>
      <c r="AQ174" s="125" t="str">
        <f t="shared" si="100"/>
        <v>стр.9062</v>
      </c>
      <c r="AR174" s="187" t="s">
        <v>90</v>
      </c>
      <c r="AS174" s="187" t="s">
        <v>90</v>
      </c>
      <c r="AT174" s="188">
        <f t="shared" si="103"/>
        <v>0</v>
      </c>
      <c r="AU174" s="188">
        <f t="shared" si="103"/>
        <v>0</v>
      </c>
      <c r="AV174" s="187" t="s">
        <v>90</v>
      </c>
      <c r="AW174" s="187" t="s">
        <v>90</v>
      </c>
      <c r="AX174" s="188">
        <f t="shared" si="104"/>
        <v>0</v>
      </c>
      <c r="AY174" s="188">
        <f t="shared" si="104"/>
        <v>0</v>
      </c>
    </row>
    <row r="175" spans="1:51" ht="114.75">
      <c r="A175" s="212" t="s">
        <v>417</v>
      </c>
      <c r="B175" s="141">
        <v>9063</v>
      </c>
      <c r="C175" s="141" t="s">
        <v>58</v>
      </c>
      <c r="D175" s="67">
        <f t="shared" si="95"/>
        <v>0</v>
      </c>
      <c r="E175" s="67">
        <f t="shared" si="96"/>
        <v>0</v>
      </c>
      <c r="F175" s="67">
        <f t="shared" si="97"/>
        <v>0</v>
      </c>
      <c r="G175" s="68"/>
      <c r="H175" s="68"/>
      <c r="I175" s="166" t="s">
        <v>90</v>
      </c>
      <c r="J175" s="166" t="s">
        <v>90</v>
      </c>
      <c r="K175" s="166" t="s">
        <v>90</v>
      </c>
      <c r="L175" s="166" t="s">
        <v>90</v>
      </c>
      <c r="M175" s="68"/>
      <c r="N175" s="68"/>
      <c r="O175" s="68"/>
      <c r="P175" s="68"/>
      <c r="Q175" s="68"/>
      <c r="R175" s="68"/>
      <c r="S175" s="68"/>
      <c r="T175" s="68"/>
      <c r="U175" s="67">
        <f t="shared" si="98"/>
        <v>0</v>
      </c>
      <c r="V175" s="67">
        <f t="shared" si="99"/>
        <v>0</v>
      </c>
      <c r="W175" s="67">
        <f t="shared" si="90"/>
        <v>0</v>
      </c>
      <c r="X175" s="68"/>
      <c r="Y175" s="68"/>
      <c r="Z175" s="166" t="s">
        <v>90</v>
      </c>
      <c r="AA175" s="166" t="s">
        <v>90</v>
      </c>
      <c r="AB175" s="166" t="s">
        <v>90</v>
      </c>
      <c r="AC175" s="166" t="s">
        <v>90</v>
      </c>
      <c r="AD175" s="68"/>
      <c r="AE175" s="68"/>
      <c r="AF175" s="68"/>
      <c r="AG175" s="68"/>
      <c r="AH175" s="68"/>
      <c r="AI175" s="68"/>
      <c r="AJ175" s="68"/>
      <c r="AK175" s="68"/>
      <c r="AL175" s="68"/>
      <c r="AM175" s="68"/>
      <c r="AN175" s="68"/>
      <c r="AO175" s="68"/>
      <c r="AP175" s="21"/>
      <c r="AQ175" s="125" t="str">
        <f t="shared" si="100"/>
        <v>стр.9063</v>
      </c>
      <c r="AR175" s="187" t="s">
        <v>90</v>
      </c>
      <c r="AS175" s="187" t="s">
        <v>90</v>
      </c>
      <c r="AT175" s="188">
        <f t="shared" si="103"/>
        <v>0</v>
      </c>
      <c r="AU175" s="188">
        <f t="shared" si="103"/>
        <v>0</v>
      </c>
      <c r="AV175" s="187" t="s">
        <v>90</v>
      </c>
      <c r="AW175" s="187" t="s">
        <v>90</v>
      </c>
      <c r="AX175" s="188">
        <f t="shared" si="104"/>
        <v>0</v>
      </c>
      <c r="AY175" s="188">
        <f t="shared" si="104"/>
        <v>0</v>
      </c>
    </row>
    <row r="176" spans="1:51" ht="114.75">
      <c r="A176" s="212" t="s">
        <v>418</v>
      </c>
      <c r="B176" s="140">
        <v>9064</v>
      </c>
      <c r="C176" s="141" t="s">
        <v>58</v>
      </c>
      <c r="D176" s="67">
        <f t="shared" si="95"/>
        <v>0</v>
      </c>
      <c r="E176" s="67">
        <f t="shared" si="96"/>
        <v>0</v>
      </c>
      <c r="F176" s="67">
        <f t="shared" si="97"/>
        <v>0</v>
      </c>
      <c r="G176" s="68"/>
      <c r="H176" s="68"/>
      <c r="I176" s="166" t="s">
        <v>90</v>
      </c>
      <c r="J176" s="166" t="s">
        <v>90</v>
      </c>
      <c r="K176" s="166" t="s">
        <v>90</v>
      </c>
      <c r="L176" s="166" t="s">
        <v>90</v>
      </c>
      <c r="M176" s="68"/>
      <c r="N176" s="68"/>
      <c r="O176" s="68"/>
      <c r="P176" s="68"/>
      <c r="Q176" s="68"/>
      <c r="R176" s="68"/>
      <c r="S176" s="68"/>
      <c r="T176" s="68"/>
      <c r="U176" s="67">
        <f t="shared" si="98"/>
        <v>0</v>
      </c>
      <c r="V176" s="67">
        <f t="shared" si="99"/>
        <v>0</v>
      </c>
      <c r="W176" s="67">
        <f t="shared" si="90"/>
        <v>0</v>
      </c>
      <c r="X176" s="68"/>
      <c r="Y176" s="68"/>
      <c r="Z176" s="166" t="s">
        <v>90</v>
      </c>
      <c r="AA176" s="166" t="s">
        <v>90</v>
      </c>
      <c r="AB176" s="166" t="s">
        <v>90</v>
      </c>
      <c r="AC176" s="166" t="s">
        <v>90</v>
      </c>
      <c r="AD176" s="68"/>
      <c r="AE176" s="68"/>
      <c r="AF176" s="68"/>
      <c r="AG176" s="68"/>
      <c r="AH176" s="68"/>
      <c r="AI176" s="68"/>
      <c r="AJ176" s="68"/>
      <c r="AK176" s="68"/>
      <c r="AL176" s="68"/>
      <c r="AM176" s="68"/>
      <c r="AN176" s="68"/>
      <c r="AO176" s="68"/>
      <c r="AP176" s="21"/>
      <c r="AQ176" s="125" t="str">
        <f t="shared" si="100"/>
        <v>стр.9064</v>
      </c>
      <c r="AR176" s="187" t="s">
        <v>90</v>
      </c>
      <c r="AS176" s="187" t="s">
        <v>90</v>
      </c>
      <c r="AT176" s="188">
        <f t="shared" si="103"/>
        <v>0</v>
      </c>
      <c r="AU176" s="188">
        <f t="shared" si="103"/>
        <v>0</v>
      </c>
      <c r="AV176" s="187" t="s">
        <v>90</v>
      </c>
      <c r="AW176" s="187" t="s">
        <v>90</v>
      </c>
      <c r="AX176" s="188">
        <f t="shared" si="104"/>
        <v>0</v>
      </c>
      <c r="AY176" s="188">
        <f t="shared" si="104"/>
        <v>0</v>
      </c>
    </row>
    <row r="177" spans="1:51" ht="63.75">
      <c r="A177" s="212" t="s">
        <v>419</v>
      </c>
      <c r="B177" s="141">
        <v>9065</v>
      </c>
      <c r="C177" s="141" t="s">
        <v>58</v>
      </c>
      <c r="D177" s="67">
        <f t="shared" si="95"/>
        <v>0</v>
      </c>
      <c r="E177" s="67">
        <f t="shared" si="96"/>
        <v>0</v>
      </c>
      <c r="F177" s="67">
        <f t="shared" si="97"/>
        <v>0</v>
      </c>
      <c r="G177" s="68"/>
      <c r="H177" s="68"/>
      <c r="I177" s="166" t="s">
        <v>90</v>
      </c>
      <c r="J177" s="166" t="s">
        <v>90</v>
      </c>
      <c r="K177" s="166" t="s">
        <v>90</v>
      </c>
      <c r="L177" s="166" t="s">
        <v>90</v>
      </c>
      <c r="M177" s="68"/>
      <c r="N177" s="68"/>
      <c r="O177" s="68"/>
      <c r="P177" s="68"/>
      <c r="Q177" s="68"/>
      <c r="R177" s="68"/>
      <c r="S177" s="68"/>
      <c r="T177" s="68"/>
      <c r="U177" s="67">
        <f t="shared" si="98"/>
        <v>0</v>
      </c>
      <c r="V177" s="67">
        <f t="shared" si="99"/>
        <v>0</v>
      </c>
      <c r="W177" s="67">
        <f aca="true" t="shared" si="105" ref="W177:W223">SUM(Y177,AE177,AI177,AK177)</f>
        <v>0</v>
      </c>
      <c r="X177" s="68"/>
      <c r="Y177" s="68"/>
      <c r="Z177" s="166" t="s">
        <v>90</v>
      </c>
      <c r="AA177" s="166" t="s">
        <v>90</v>
      </c>
      <c r="AB177" s="166" t="s">
        <v>90</v>
      </c>
      <c r="AC177" s="166" t="s">
        <v>90</v>
      </c>
      <c r="AD177" s="68"/>
      <c r="AE177" s="68"/>
      <c r="AF177" s="68"/>
      <c r="AG177" s="68"/>
      <c r="AH177" s="68"/>
      <c r="AI177" s="68"/>
      <c r="AJ177" s="68"/>
      <c r="AK177" s="68"/>
      <c r="AL177" s="68"/>
      <c r="AM177" s="68"/>
      <c r="AN177" s="68"/>
      <c r="AO177" s="68"/>
      <c r="AP177" s="21"/>
      <c r="AQ177" s="125" t="str">
        <f t="shared" si="100"/>
        <v>стр.9065</v>
      </c>
      <c r="AR177" s="187" t="s">
        <v>90</v>
      </c>
      <c r="AS177" s="187" t="s">
        <v>90</v>
      </c>
      <c r="AT177" s="188">
        <f t="shared" si="103"/>
        <v>0</v>
      </c>
      <c r="AU177" s="188">
        <f t="shared" si="103"/>
        <v>0</v>
      </c>
      <c r="AV177" s="187" t="s">
        <v>90</v>
      </c>
      <c r="AW177" s="187" t="s">
        <v>90</v>
      </c>
      <c r="AX177" s="188">
        <f t="shared" si="104"/>
        <v>0</v>
      </c>
      <c r="AY177" s="188">
        <f t="shared" si="104"/>
        <v>0</v>
      </c>
    </row>
    <row r="178" spans="1:51" ht="51">
      <c r="A178" s="129" t="s">
        <v>166</v>
      </c>
      <c r="B178" s="140">
        <v>9066</v>
      </c>
      <c r="C178" s="140" t="s">
        <v>58</v>
      </c>
      <c r="D178" s="67">
        <f t="shared" si="95"/>
        <v>0</v>
      </c>
      <c r="E178" s="67">
        <f t="shared" si="96"/>
        <v>0</v>
      </c>
      <c r="F178" s="67">
        <f t="shared" si="97"/>
        <v>0</v>
      </c>
      <c r="G178" s="68"/>
      <c r="H178" s="68"/>
      <c r="I178" s="166" t="s">
        <v>90</v>
      </c>
      <c r="J178" s="166" t="s">
        <v>90</v>
      </c>
      <c r="K178" s="166" t="s">
        <v>90</v>
      </c>
      <c r="L178" s="166" t="s">
        <v>90</v>
      </c>
      <c r="M178" s="68"/>
      <c r="N178" s="68"/>
      <c r="O178" s="68"/>
      <c r="P178" s="68"/>
      <c r="Q178" s="68"/>
      <c r="R178" s="68"/>
      <c r="S178" s="68"/>
      <c r="T178" s="68"/>
      <c r="U178" s="67">
        <f t="shared" si="98"/>
        <v>0</v>
      </c>
      <c r="V178" s="67">
        <f t="shared" si="99"/>
        <v>0</v>
      </c>
      <c r="W178" s="67">
        <f t="shared" si="105"/>
        <v>0</v>
      </c>
      <c r="X178" s="68"/>
      <c r="Y178" s="68"/>
      <c r="Z178" s="166" t="s">
        <v>90</v>
      </c>
      <c r="AA178" s="166" t="s">
        <v>90</v>
      </c>
      <c r="AB178" s="166" t="s">
        <v>90</v>
      </c>
      <c r="AC178" s="166" t="s">
        <v>90</v>
      </c>
      <c r="AD178" s="68"/>
      <c r="AE178" s="68"/>
      <c r="AF178" s="68"/>
      <c r="AG178" s="68"/>
      <c r="AH178" s="68"/>
      <c r="AI178" s="68"/>
      <c r="AJ178" s="68"/>
      <c r="AK178" s="68"/>
      <c r="AL178" s="68"/>
      <c r="AM178" s="68"/>
      <c r="AN178" s="68"/>
      <c r="AO178" s="68"/>
      <c r="AP178" s="21"/>
      <c r="AQ178" s="125" t="str">
        <f t="shared" si="100"/>
        <v>стр.9066</v>
      </c>
      <c r="AR178" s="187" t="s">
        <v>90</v>
      </c>
      <c r="AS178" s="187" t="s">
        <v>90</v>
      </c>
      <c r="AT178" s="188">
        <f t="shared" si="103"/>
        <v>0</v>
      </c>
      <c r="AU178" s="188">
        <f t="shared" si="103"/>
        <v>0</v>
      </c>
      <c r="AV178" s="187" t="s">
        <v>90</v>
      </c>
      <c r="AW178" s="187" t="s">
        <v>90</v>
      </c>
      <c r="AX178" s="188">
        <f t="shared" si="104"/>
        <v>0</v>
      </c>
      <c r="AY178" s="188">
        <f t="shared" si="104"/>
        <v>0</v>
      </c>
    </row>
    <row r="179" spans="1:51" ht="76.5">
      <c r="A179" s="129" t="s">
        <v>167</v>
      </c>
      <c r="B179" s="141">
        <v>9067</v>
      </c>
      <c r="C179" s="140" t="s">
        <v>58</v>
      </c>
      <c r="D179" s="115">
        <f aca="true" t="shared" si="106" ref="D179:D185">SUM(G179,M179,Q179,S179)</f>
        <v>0</v>
      </c>
      <c r="E179" s="115">
        <f aca="true" t="shared" si="107" ref="E179:E185">IF(D179&lt;&gt;0,F179/D179*1000,0)</f>
        <v>0</v>
      </c>
      <c r="F179" s="115">
        <f aca="true" t="shared" si="108" ref="F179:F185">SUM(H179,N179,R179,T179)</f>
        <v>0</v>
      </c>
      <c r="G179" s="116"/>
      <c r="H179" s="116"/>
      <c r="I179" s="166" t="s">
        <v>90</v>
      </c>
      <c r="J179" s="166" t="s">
        <v>90</v>
      </c>
      <c r="K179" s="166" t="s">
        <v>90</v>
      </c>
      <c r="L179" s="166" t="s">
        <v>90</v>
      </c>
      <c r="M179" s="116"/>
      <c r="N179" s="116"/>
      <c r="O179" s="116"/>
      <c r="P179" s="116"/>
      <c r="Q179" s="116"/>
      <c r="R179" s="116"/>
      <c r="S179" s="116"/>
      <c r="T179" s="116"/>
      <c r="U179" s="115">
        <f aca="true" t="shared" si="109" ref="U179:U185">SUM(X179,AD179,AH179,AJ179)</f>
        <v>0</v>
      </c>
      <c r="V179" s="115">
        <f aca="true" t="shared" si="110" ref="V179:V185">IF(U179&lt;&gt;0,W179/U179*1000,0)</f>
        <v>0</v>
      </c>
      <c r="W179" s="115">
        <f aca="true" t="shared" si="111" ref="W179:W185">SUM(Y179,AE179,AI179,AK179)</f>
        <v>0</v>
      </c>
      <c r="X179" s="116"/>
      <c r="Y179" s="116"/>
      <c r="Z179" s="166" t="s">
        <v>90</v>
      </c>
      <c r="AA179" s="166" t="s">
        <v>90</v>
      </c>
      <c r="AB179" s="166" t="s">
        <v>90</v>
      </c>
      <c r="AC179" s="166" t="s">
        <v>90</v>
      </c>
      <c r="AD179" s="116"/>
      <c r="AE179" s="116"/>
      <c r="AF179" s="116"/>
      <c r="AG179" s="116"/>
      <c r="AH179" s="116"/>
      <c r="AI179" s="116"/>
      <c r="AJ179" s="116"/>
      <c r="AK179" s="116"/>
      <c r="AL179" s="116"/>
      <c r="AM179" s="116"/>
      <c r="AN179" s="116"/>
      <c r="AO179" s="116"/>
      <c r="AP179" s="107"/>
      <c r="AQ179" s="125" t="str">
        <f t="shared" si="100"/>
        <v>стр.9067</v>
      </c>
      <c r="AR179" s="187" t="s">
        <v>90</v>
      </c>
      <c r="AS179" s="187" t="s">
        <v>90</v>
      </c>
      <c r="AT179" s="188">
        <f t="shared" si="103"/>
        <v>0</v>
      </c>
      <c r="AU179" s="188">
        <f t="shared" si="103"/>
        <v>0</v>
      </c>
      <c r="AV179" s="187" t="s">
        <v>90</v>
      </c>
      <c r="AW179" s="187" t="s">
        <v>90</v>
      </c>
      <c r="AX179" s="188">
        <f t="shared" si="104"/>
        <v>0</v>
      </c>
      <c r="AY179" s="188">
        <f t="shared" si="104"/>
        <v>0</v>
      </c>
    </row>
    <row r="180" spans="1:51" ht="25.5">
      <c r="A180" s="154" t="s">
        <v>198</v>
      </c>
      <c r="B180" s="139">
        <v>9070</v>
      </c>
      <c r="C180" s="139" t="s">
        <v>58</v>
      </c>
      <c r="D180" s="120">
        <f t="shared" si="106"/>
        <v>0</v>
      </c>
      <c r="E180" s="120">
        <f t="shared" si="107"/>
        <v>0</v>
      </c>
      <c r="F180" s="120">
        <f t="shared" si="108"/>
        <v>0</v>
      </c>
      <c r="G180" s="138">
        <f aca="true" t="shared" si="112" ref="G180:T180">SUM(G181:G184)</f>
        <v>0</v>
      </c>
      <c r="H180" s="138">
        <f t="shared" si="112"/>
        <v>0</v>
      </c>
      <c r="I180" s="87" t="s">
        <v>90</v>
      </c>
      <c r="J180" s="87" t="s">
        <v>90</v>
      </c>
      <c r="K180" s="87" t="s">
        <v>90</v>
      </c>
      <c r="L180" s="87" t="s">
        <v>90</v>
      </c>
      <c r="M180" s="138">
        <f t="shared" si="112"/>
        <v>0</v>
      </c>
      <c r="N180" s="138">
        <f t="shared" si="112"/>
        <v>0</v>
      </c>
      <c r="O180" s="138">
        <f t="shared" si="112"/>
        <v>0</v>
      </c>
      <c r="P180" s="138">
        <f t="shared" si="112"/>
        <v>0</v>
      </c>
      <c r="Q180" s="138">
        <f t="shared" si="112"/>
        <v>0</v>
      </c>
      <c r="R180" s="138">
        <f t="shared" si="112"/>
        <v>0</v>
      </c>
      <c r="S180" s="138">
        <f t="shared" si="112"/>
        <v>0</v>
      </c>
      <c r="T180" s="138">
        <f t="shared" si="112"/>
        <v>0</v>
      </c>
      <c r="U180" s="120">
        <f t="shared" si="109"/>
        <v>0</v>
      </c>
      <c r="V180" s="120">
        <f t="shared" si="110"/>
        <v>0</v>
      </c>
      <c r="W180" s="120">
        <f t="shared" si="111"/>
        <v>0</v>
      </c>
      <c r="X180" s="138">
        <f aca="true" t="shared" si="113" ref="X180:AO180">SUM(X181:X184)</f>
        <v>0</v>
      </c>
      <c r="Y180" s="138">
        <f t="shared" si="113"/>
        <v>0</v>
      </c>
      <c r="Z180" s="87" t="s">
        <v>90</v>
      </c>
      <c r="AA180" s="87" t="s">
        <v>90</v>
      </c>
      <c r="AB180" s="87" t="s">
        <v>90</v>
      </c>
      <c r="AC180" s="87" t="s">
        <v>90</v>
      </c>
      <c r="AD180" s="138">
        <f t="shared" si="113"/>
        <v>0</v>
      </c>
      <c r="AE180" s="138">
        <f t="shared" si="113"/>
        <v>0</v>
      </c>
      <c r="AF180" s="138">
        <f t="shared" si="113"/>
        <v>0</v>
      </c>
      <c r="AG180" s="138">
        <f t="shared" si="113"/>
        <v>0</v>
      </c>
      <c r="AH180" s="138">
        <f t="shared" si="113"/>
        <v>0</v>
      </c>
      <c r="AI180" s="138">
        <f t="shared" si="113"/>
        <v>0</v>
      </c>
      <c r="AJ180" s="138">
        <f t="shared" si="113"/>
        <v>0</v>
      </c>
      <c r="AK180" s="138">
        <f t="shared" si="113"/>
        <v>0</v>
      </c>
      <c r="AL180" s="138">
        <f t="shared" si="113"/>
        <v>0</v>
      </c>
      <c r="AM180" s="138">
        <f t="shared" si="113"/>
        <v>0</v>
      </c>
      <c r="AN180" s="138">
        <f t="shared" si="113"/>
        <v>0</v>
      </c>
      <c r="AO180" s="138">
        <f t="shared" si="113"/>
        <v>0</v>
      </c>
      <c r="AP180" s="107"/>
      <c r="AQ180" s="125" t="str">
        <f t="shared" si="100"/>
        <v>стр.9070</v>
      </c>
      <c r="AR180" s="187" t="s">
        <v>90</v>
      </c>
      <c r="AS180" s="187" t="s">
        <v>90</v>
      </c>
      <c r="AT180" s="188">
        <f t="shared" si="103"/>
        <v>0</v>
      </c>
      <c r="AU180" s="188">
        <f t="shared" si="103"/>
        <v>0</v>
      </c>
      <c r="AV180" s="187" t="s">
        <v>90</v>
      </c>
      <c r="AW180" s="187" t="s">
        <v>90</v>
      </c>
      <c r="AX180" s="188">
        <f t="shared" si="104"/>
        <v>0</v>
      </c>
      <c r="AY180" s="188">
        <f t="shared" si="104"/>
        <v>0</v>
      </c>
    </row>
    <row r="181" spans="1:51" ht="51">
      <c r="A181" s="129" t="s">
        <v>199</v>
      </c>
      <c r="B181" s="141">
        <v>9071</v>
      </c>
      <c r="C181" s="140" t="s">
        <v>58</v>
      </c>
      <c r="D181" s="115">
        <f t="shared" si="106"/>
        <v>0</v>
      </c>
      <c r="E181" s="115">
        <f t="shared" si="107"/>
        <v>0</v>
      </c>
      <c r="F181" s="115">
        <f t="shared" si="108"/>
        <v>0</v>
      </c>
      <c r="G181" s="116"/>
      <c r="H181" s="116"/>
      <c r="I181" s="166" t="s">
        <v>90</v>
      </c>
      <c r="J181" s="166" t="s">
        <v>90</v>
      </c>
      <c r="K181" s="166" t="s">
        <v>90</v>
      </c>
      <c r="L181" s="166" t="s">
        <v>90</v>
      </c>
      <c r="M181" s="116"/>
      <c r="N181" s="116"/>
      <c r="O181" s="116"/>
      <c r="P181" s="116"/>
      <c r="Q181" s="116"/>
      <c r="R181" s="116"/>
      <c r="S181" s="116"/>
      <c r="T181" s="116"/>
      <c r="U181" s="115">
        <f t="shared" si="109"/>
        <v>0</v>
      </c>
      <c r="V181" s="115">
        <f t="shared" si="110"/>
        <v>0</v>
      </c>
      <c r="W181" s="115">
        <f t="shared" si="111"/>
        <v>0</v>
      </c>
      <c r="X181" s="116"/>
      <c r="Y181" s="116"/>
      <c r="Z181" s="166" t="s">
        <v>90</v>
      </c>
      <c r="AA181" s="166" t="s">
        <v>90</v>
      </c>
      <c r="AB181" s="166" t="s">
        <v>90</v>
      </c>
      <c r="AC181" s="166" t="s">
        <v>90</v>
      </c>
      <c r="AD181" s="116"/>
      <c r="AE181" s="116"/>
      <c r="AF181" s="116"/>
      <c r="AG181" s="116"/>
      <c r="AH181" s="116"/>
      <c r="AI181" s="116"/>
      <c r="AJ181" s="116"/>
      <c r="AK181" s="116"/>
      <c r="AL181" s="116"/>
      <c r="AM181" s="116"/>
      <c r="AN181" s="116"/>
      <c r="AO181" s="116"/>
      <c r="AP181" s="21"/>
      <c r="AQ181" s="125" t="str">
        <f t="shared" si="100"/>
        <v>стр.9071</v>
      </c>
      <c r="AR181" s="187" t="s">
        <v>90</v>
      </c>
      <c r="AS181" s="187" t="s">
        <v>90</v>
      </c>
      <c r="AT181" s="188">
        <f t="shared" si="103"/>
        <v>0</v>
      </c>
      <c r="AU181" s="188">
        <f t="shared" si="103"/>
        <v>0</v>
      </c>
      <c r="AV181" s="187" t="s">
        <v>90</v>
      </c>
      <c r="AW181" s="187" t="s">
        <v>90</v>
      </c>
      <c r="AX181" s="188">
        <f t="shared" si="104"/>
        <v>0</v>
      </c>
      <c r="AY181" s="188">
        <f t="shared" si="104"/>
        <v>0</v>
      </c>
    </row>
    <row r="182" spans="1:51" ht="51">
      <c r="A182" s="129" t="s">
        <v>168</v>
      </c>
      <c r="B182" s="141">
        <v>9072</v>
      </c>
      <c r="C182" s="140" t="s">
        <v>58</v>
      </c>
      <c r="D182" s="115">
        <f t="shared" si="106"/>
        <v>0</v>
      </c>
      <c r="E182" s="115">
        <f t="shared" si="107"/>
        <v>0</v>
      </c>
      <c r="F182" s="115">
        <f t="shared" si="108"/>
        <v>0</v>
      </c>
      <c r="G182" s="116"/>
      <c r="H182" s="116"/>
      <c r="I182" s="166" t="s">
        <v>90</v>
      </c>
      <c r="J182" s="166" t="s">
        <v>90</v>
      </c>
      <c r="K182" s="166" t="s">
        <v>90</v>
      </c>
      <c r="L182" s="166" t="s">
        <v>90</v>
      </c>
      <c r="M182" s="116"/>
      <c r="N182" s="116"/>
      <c r="O182" s="116"/>
      <c r="P182" s="116"/>
      <c r="Q182" s="116"/>
      <c r="R182" s="116"/>
      <c r="S182" s="116"/>
      <c r="T182" s="116"/>
      <c r="U182" s="115">
        <f t="shared" si="109"/>
        <v>0</v>
      </c>
      <c r="V182" s="115">
        <f t="shared" si="110"/>
        <v>0</v>
      </c>
      <c r="W182" s="115">
        <f t="shared" si="111"/>
        <v>0</v>
      </c>
      <c r="X182" s="116"/>
      <c r="Y182" s="116"/>
      <c r="Z182" s="166" t="s">
        <v>90</v>
      </c>
      <c r="AA182" s="166" t="s">
        <v>90</v>
      </c>
      <c r="AB182" s="166" t="s">
        <v>90</v>
      </c>
      <c r="AC182" s="166" t="s">
        <v>90</v>
      </c>
      <c r="AD182" s="116"/>
      <c r="AE182" s="116"/>
      <c r="AF182" s="116"/>
      <c r="AG182" s="116"/>
      <c r="AH182" s="116"/>
      <c r="AI182" s="116"/>
      <c r="AJ182" s="116"/>
      <c r="AK182" s="116"/>
      <c r="AL182" s="116"/>
      <c r="AM182" s="116"/>
      <c r="AN182" s="116"/>
      <c r="AO182" s="116"/>
      <c r="AP182" s="107"/>
      <c r="AQ182" s="125" t="str">
        <f t="shared" si="100"/>
        <v>стр.9072</v>
      </c>
      <c r="AR182" s="187" t="s">
        <v>90</v>
      </c>
      <c r="AS182" s="187" t="s">
        <v>90</v>
      </c>
      <c r="AT182" s="188">
        <f t="shared" si="103"/>
        <v>0</v>
      </c>
      <c r="AU182" s="188">
        <f t="shared" si="103"/>
        <v>0</v>
      </c>
      <c r="AV182" s="187" t="s">
        <v>90</v>
      </c>
      <c r="AW182" s="187" t="s">
        <v>90</v>
      </c>
      <c r="AX182" s="188">
        <f t="shared" si="104"/>
        <v>0</v>
      </c>
      <c r="AY182" s="188">
        <f t="shared" si="104"/>
        <v>0</v>
      </c>
    </row>
    <row r="183" spans="1:51" ht="38.25">
      <c r="A183" s="129" t="s">
        <v>169</v>
      </c>
      <c r="B183" s="141">
        <v>9073</v>
      </c>
      <c r="C183" s="140" t="s">
        <v>58</v>
      </c>
      <c r="D183" s="115">
        <f t="shared" si="106"/>
        <v>0</v>
      </c>
      <c r="E183" s="115">
        <f t="shared" si="107"/>
        <v>0</v>
      </c>
      <c r="F183" s="115">
        <f t="shared" si="108"/>
        <v>0</v>
      </c>
      <c r="G183" s="116"/>
      <c r="H183" s="116"/>
      <c r="I183" s="166" t="s">
        <v>90</v>
      </c>
      <c r="J183" s="166" t="s">
        <v>90</v>
      </c>
      <c r="K183" s="166" t="s">
        <v>90</v>
      </c>
      <c r="L183" s="166" t="s">
        <v>90</v>
      </c>
      <c r="M183" s="116"/>
      <c r="N183" s="116"/>
      <c r="O183" s="116"/>
      <c r="P183" s="116"/>
      <c r="Q183" s="116"/>
      <c r="R183" s="116"/>
      <c r="S183" s="116"/>
      <c r="T183" s="116"/>
      <c r="U183" s="115">
        <f t="shared" si="109"/>
        <v>0</v>
      </c>
      <c r="V183" s="115">
        <f t="shared" si="110"/>
        <v>0</v>
      </c>
      <c r="W183" s="115">
        <f t="shared" si="111"/>
        <v>0</v>
      </c>
      <c r="X183" s="116"/>
      <c r="Y183" s="116"/>
      <c r="Z183" s="166" t="s">
        <v>90</v>
      </c>
      <c r="AA183" s="166" t="s">
        <v>90</v>
      </c>
      <c r="AB183" s="166" t="s">
        <v>90</v>
      </c>
      <c r="AC183" s="166" t="s">
        <v>90</v>
      </c>
      <c r="AD183" s="116"/>
      <c r="AE183" s="116"/>
      <c r="AF183" s="116"/>
      <c r="AG183" s="116"/>
      <c r="AH183" s="116"/>
      <c r="AI183" s="116"/>
      <c r="AJ183" s="116"/>
      <c r="AK183" s="116"/>
      <c r="AL183" s="116"/>
      <c r="AM183" s="116"/>
      <c r="AN183" s="116"/>
      <c r="AO183" s="116"/>
      <c r="AP183" s="107"/>
      <c r="AQ183" s="125" t="str">
        <f t="shared" si="100"/>
        <v>стр.9073</v>
      </c>
      <c r="AR183" s="187" t="s">
        <v>90</v>
      </c>
      <c r="AS183" s="187" t="s">
        <v>90</v>
      </c>
      <c r="AT183" s="188">
        <f t="shared" si="103"/>
        <v>0</v>
      </c>
      <c r="AU183" s="188">
        <f t="shared" si="103"/>
        <v>0</v>
      </c>
      <c r="AV183" s="187" t="s">
        <v>90</v>
      </c>
      <c r="AW183" s="187" t="s">
        <v>90</v>
      </c>
      <c r="AX183" s="188">
        <f t="shared" si="104"/>
        <v>0</v>
      </c>
      <c r="AY183" s="188">
        <f t="shared" si="104"/>
        <v>0</v>
      </c>
    </row>
    <row r="184" spans="1:51" ht="51">
      <c r="A184" s="129" t="s">
        <v>170</v>
      </c>
      <c r="B184" s="141">
        <v>9074</v>
      </c>
      <c r="C184" s="140" t="s">
        <v>58</v>
      </c>
      <c r="D184" s="115">
        <f t="shared" si="106"/>
        <v>0</v>
      </c>
      <c r="E184" s="115">
        <f t="shared" si="107"/>
        <v>0</v>
      </c>
      <c r="F184" s="115">
        <f t="shared" si="108"/>
        <v>0</v>
      </c>
      <c r="G184" s="116"/>
      <c r="H184" s="116"/>
      <c r="I184" s="166" t="s">
        <v>90</v>
      </c>
      <c r="J184" s="166" t="s">
        <v>90</v>
      </c>
      <c r="K184" s="166" t="s">
        <v>90</v>
      </c>
      <c r="L184" s="166" t="s">
        <v>90</v>
      </c>
      <c r="M184" s="116"/>
      <c r="N184" s="116"/>
      <c r="O184" s="116"/>
      <c r="P184" s="116"/>
      <c r="Q184" s="116"/>
      <c r="R184" s="116"/>
      <c r="S184" s="116"/>
      <c r="T184" s="116"/>
      <c r="U184" s="115">
        <f t="shared" si="109"/>
        <v>0</v>
      </c>
      <c r="V184" s="115">
        <f t="shared" si="110"/>
        <v>0</v>
      </c>
      <c r="W184" s="115">
        <f t="shared" si="111"/>
        <v>0</v>
      </c>
      <c r="X184" s="116"/>
      <c r="Y184" s="116"/>
      <c r="Z184" s="166" t="s">
        <v>90</v>
      </c>
      <c r="AA184" s="166" t="s">
        <v>90</v>
      </c>
      <c r="AB184" s="166" t="s">
        <v>90</v>
      </c>
      <c r="AC184" s="166" t="s">
        <v>90</v>
      </c>
      <c r="AD184" s="116"/>
      <c r="AE184" s="116"/>
      <c r="AF184" s="116"/>
      <c r="AG184" s="116"/>
      <c r="AH184" s="116"/>
      <c r="AI184" s="116"/>
      <c r="AJ184" s="116"/>
      <c r="AK184" s="116"/>
      <c r="AL184" s="116"/>
      <c r="AM184" s="116"/>
      <c r="AN184" s="116"/>
      <c r="AO184" s="116"/>
      <c r="AP184" s="107"/>
      <c r="AQ184" s="125" t="str">
        <f t="shared" si="100"/>
        <v>стр.9074</v>
      </c>
      <c r="AR184" s="187" t="s">
        <v>90</v>
      </c>
      <c r="AS184" s="187" t="s">
        <v>90</v>
      </c>
      <c r="AT184" s="188">
        <f t="shared" si="103"/>
        <v>0</v>
      </c>
      <c r="AU184" s="188">
        <f t="shared" si="103"/>
        <v>0</v>
      </c>
      <c r="AV184" s="187" t="s">
        <v>90</v>
      </c>
      <c r="AW184" s="187" t="s">
        <v>90</v>
      </c>
      <c r="AX184" s="188">
        <f t="shared" si="104"/>
        <v>0</v>
      </c>
      <c r="AY184" s="188">
        <f t="shared" si="104"/>
        <v>0</v>
      </c>
    </row>
    <row r="185" spans="1:51" ht="25.5">
      <c r="A185" s="128" t="s">
        <v>204</v>
      </c>
      <c r="B185" s="249">
        <v>9080</v>
      </c>
      <c r="C185" s="139" t="s">
        <v>58</v>
      </c>
      <c r="D185" s="120">
        <f t="shared" si="106"/>
        <v>0</v>
      </c>
      <c r="E185" s="120">
        <f t="shared" si="107"/>
        <v>0</v>
      </c>
      <c r="F185" s="120">
        <f t="shared" si="108"/>
        <v>0</v>
      </c>
      <c r="G185" s="138">
        <f aca="true" t="shared" si="114" ref="G185:T185">SUM(G186:G189)</f>
        <v>0</v>
      </c>
      <c r="H185" s="138">
        <f t="shared" si="114"/>
        <v>0</v>
      </c>
      <c r="I185" s="87" t="s">
        <v>90</v>
      </c>
      <c r="J185" s="87" t="s">
        <v>90</v>
      </c>
      <c r="K185" s="87" t="s">
        <v>90</v>
      </c>
      <c r="L185" s="87" t="s">
        <v>90</v>
      </c>
      <c r="M185" s="138">
        <f t="shared" si="114"/>
        <v>0</v>
      </c>
      <c r="N185" s="138">
        <f t="shared" si="114"/>
        <v>0</v>
      </c>
      <c r="O185" s="138">
        <f t="shared" si="114"/>
        <v>0</v>
      </c>
      <c r="P185" s="138">
        <f t="shared" si="114"/>
        <v>0</v>
      </c>
      <c r="Q185" s="138">
        <f t="shared" si="114"/>
        <v>0</v>
      </c>
      <c r="R185" s="138">
        <f t="shared" si="114"/>
        <v>0</v>
      </c>
      <c r="S185" s="138">
        <f t="shared" si="114"/>
        <v>0</v>
      </c>
      <c r="T185" s="138">
        <f t="shared" si="114"/>
        <v>0</v>
      </c>
      <c r="U185" s="120">
        <f t="shared" si="109"/>
        <v>0</v>
      </c>
      <c r="V185" s="120">
        <f t="shared" si="110"/>
        <v>0</v>
      </c>
      <c r="W185" s="120">
        <f t="shared" si="111"/>
        <v>0</v>
      </c>
      <c r="X185" s="138">
        <f aca="true" t="shared" si="115" ref="X185:AO185">SUM(X186:X189)</f>
        <v>0</v>
      </c>
      <c r="Y185" s="138">
        <f t="shared" si="115"/>
        <v>0</v>
      </c>
      <c r="Z185" s="87" t="s">
        <v>90</v>
      </c>
      <c r="AA185" s="87" t="s">
        <v>90</v>
      </c>
      <c r="AB185" s="87" t="s">
        <v>90</v>
      </c>
      <c r="AC185" s="87" t="s">
        <v>90</v>
      </c>
      <c r="AD185" s="138">
        <f t="shared" si="115"/>
        <v>0</v>
      </c>
      <c r="AE185" s="138">
        <f t="shared" si="115"/>
        <v>0</v>
      </c>
      <c r="AF185" s="138">
        <f t="shared" si="115"/>
        <v>0</v>
      </c>
      <c r="AG185" s="138">
        <f t="shared" si="115"/>
        <v>0</v>
      </c>
      <c r="AH185" s="138">
        <f t="shared" si="115"/>
        <v>0</v>
      </c>
      <c r="AI185" s="138">
        <f t="shared" si="115"/>
        <v>0</v>
      </c>
      <c r="AJ185" s="138">
        <f t="shared" si="115"/>
        <v>0</v>
      </c>
      <c r="AK185" s="138">
        <f t="shared" si="115"/>
        <v>0</v>
      </c>
      <c r="AL185" s="138">
        <f t="shared" si="115"/>
        <v>0</v>
      </c>
      <c r="AM185" s="138">
        <f t="shared" si="115"/>
        <v>0</v>
      </c>
      <c r="AN185" s="138">
        <f t="shared" si="115"/>
        <v>0</v>
      </c>
      <c r="AO185" s="138">
        <f t="shared" si="115"/>
        <v>0</v>
      </c>
      <c r="AP185" s="107"/>
      <c r="AQ185" s="125" t="str">
        <f t="shared" si="100"/>
        <v>стр.9080</v>
      </c>
      <c r="AR185" s="187" t="s">
        <v>90</v>
      </c>
      <c r="AS185" s="187" t="s">
        <v>90</v>
      </c>
      <c r="AT185" s="188">
        <f t="shared" si="103"/>
        <v>0</v>
      </c>
      <c r="AU185" s="188">
        <f t="shared" si="103"/>
        <v>0</v>
      </c>
      <c r="AV185" s="187" t="s">
        <v>90</v>
      </c>
      <c r="AW185" s="187" t="s">
        <v>90</v>
      </c>
      <c r="AX185" s="188">
        <f t="shared" si="104"/>
        <v>0</v>
      </c>
      <c r="AY185" s="188">
        <f t="shared" si="104"/>
        <v>0</v>
      </c>
    </row>
    <row r="186" spans="1:51" ht="51">
      <c r="A186" s="124" t="s">
        <v>197</v>
      </c>
      <c r="B186" s="140">
        <v>9081</v>
      </c>
      <c r="C186" s="140" t="s">
        <v>58</v>
      </c>
      <c r="D186" s="67">
        <f t="shared" si="95"/>
        <v>0</v>
      </c>
      <c r="E186" s="67">
        <f aca="true" t="shared" si="116" ref="E186:E205">IF(D186&lt;&gt;0,F186/D186*1000,0)</f>
        <v>0</v>
      </c>
      <c r="F186" s="67">
        <f aca="true" t="shared" si="117" ref="F186:F206">SUM(H186,N186,R186,T186)</f>
        <v>0</v>
      </c>
      <c r="G186" s="68"/>
      <c r="H186" s="68"/>
      <c r="I186" s="166" t="s">
        <v>90</v>
      </c>
      <c r="J186" s="166" t="s">
        <v>90</v>
      </c>
      <c r="K186" s="166" t="s">
        <v>90</v>
      </c>
      <c r="L186" s="166" t="s">
        <v>90</v>
      </c>
      <c r="M186" s="68"/>
      <c r="N186" s="68"/>
      <c r="O186" s="68"/>
      <c r="P186" s="68"/>
      <c r="Q186" s="68"/>
      <c r="R186" s="68"/>
      <c r="S186" s="68"/>
      <c r="T186" s="68"/>
      <c r="U186" s="67">
        <f t="shared" si="98"/>
        <v>0</v>
      </c>
      <c r="V186" s="67">
        <f aca="true" t="shared" si="118" ref="V186:V205">IF(U186&lt;&gt;0,W186/U186*1000,0)</f>
        <v>0</v>
      </c>
      <c r="W186" s="67">
        <f t="shared" si="105"/>
        <v>0</v>
      </c>
      <c r="X186" s="68"/>
      <c r="Y186" s="68"/>
      <c r="Z186" s="166" t="s">
        <v>90</v>
      </c>
      <c r="AA186" s="166" t="s">
        <v>90</v>
      </c>
      <c r="AB186" s="166" t="s">
        <v>90</v>
      </c>
      <c r="AC186" s="166" t="s">
        <v>90</v>
      </c>
      <c r="AD186" s="68"/>
      <c r="AE186" s="68"/>
      <c r="AF186" s="68"/>
      <c r="AG186" s="68"/>
      <c r="AH186" s="68"/>
      <c r="AI186" s="68"/>
      <c r="AJ186" s="68"/>
      <c r="AK186" s="68"/>
      <c r="AL186" s="68"/>
      <c r="AM186" s="68"/>
      <c r="AN186" s="68"/>
      <c r="AO186" s="68"/>
      <c r="AP186" s="21"/>
      <c r="AQ186" s="125" t="str">
        <f t="shared" si="100"/>
        <v>стр.9081</v>
      </c>
      <c r="AR186" s="187" t="s">
        <v>90</v>
      </c>
      <c r="AS186" s="187" t="s">
        <v>90</v>
      </c>
      <c r="AT186" s="188">
        <f t="shared" si="103"/>
        <v>0</v>
      </c>
      <c r="AU186" s="188">
        <f t="shared" si="103"/>
        <v>0</v>
      </c>
      <c r="AV186" s="187" t="s">
        <v>90</v>
      </c>
      <c r="AW186" s="187" t="s">
        <v>90</v>
      </c>
      <c r="AX186" s="188">
        <f t="shared" si="104"/>
        <v>0</v>
      </c>
      <c r="AY186" s="188">
        <f t="shared" si="104"/>
        <v>0</v>
      </c>
    </row>
    <row r="187" spans="1:51" ht="51">
      <c r="A187" s="124" t="s">
        <v>171</v>
      </c>
      <c r="B187" s="140">
        <v>9082</v>
      </c>
      <c r="C187" s="140" t="s">
        <v>58</v>
      </c>
      <c r="D187" s="115">
        <f>SUM(G187,M187,Q187,S187)</f>
        <v>0</v>
      </c>
      <c r="E187" s="115">
        <f>IF(D187&lt;&gt;0,F187/D187*1000,0)</f>
        <v>0</v>
      </c>
      <c r="F187" s="115">
        <f>SUM(H187,N187,R187,T187)</f>
        <v>0</v>
      </c>
      <c r="G187" s="116"/>
      <c r="H187" s="116"/>
      <c r="I187" s="166" t="s">
        <v>90</v>
      </c>
      <c r="J187" s="166" t="s">
        <v>90</v>
      </c>
      <c r="K187" s="166" t="s">
        <v>90</v>
      </c>
      <c r="L187" s="166" t="s">
        <v>90</v>
      </c>
      <c r="M187" s="116"/>
      <c r="N187" s="116"/>
      <c r="O187" s="116"/>
      <c r="P187" s="116"/>
      <c r="Q187" s="116"/>
      <c r="R187" s="116"/>
      <c r="S187" s="116"/>
      <c r="T187" s="116"/>
      <c r="U187" s="115">
        <f>SUM(X187,AD187,AH187,AJ187)</f>
        <v>0</v>
      </c>
      <c r="V187" s="115">
        <f>IF(U187&lt;&gt;0,W187/U187*1000,0)</f>
        <v>0</v>
      </c>
      <c r="W187" s="115">
        <f>SUM(Y187,AE187,AI187,AK187)</f>
        <v>0</v>
      </c>
      <c r="X187" s="116"/>
      <c r="Y187" s="116"/>
      <c r="Z187" s="166" t="s">
        <v>90</v>
      </c>
      <c r="AA187" s="166" t="s">
        <v>90</v>
      </c>
      <c r="AB187" s="166" t="s">
        <v>90</v>
      </c>
      <c r="AC187" s="166" t="s">
        <v>90</v>
      </c>
      <c r="AD187" s="116"/>
      <c r="AE187" s="116"/>
      <c r="AF187" s="116"/>
      <c r="AG187" s="116"/>
      <c r="AH187" s="116"/>
      <c r="AI187" s="116"/>
      <c r="AJ187" s="116"/>
      <c r="AK187" s="116"/>
      <c r="AL187" s="116"/>
      <c r="AM187" s="116"/>
      <c r="AN187" s="116"/>
      <c r="AO187" s="116"/>
      <c r="AP187" s="107"/>
      <c r="AQ187" s="125" t="str">
        <f t="shared" si="100"/>
        <v>стр.9082</v>
      </c>
      <c r="AR187" s="187" t="s">
        <v>90</v>
      </c>
      <c r="AS187" s="187" t="s">
        <v>90</v>
      </c>
      <c r="AT187" s="188">
        <f t="shared" si="103"/>
        <v>0</v>
      </c>
      <c r="AU187" s="188">
        <f t="shared" si="103"/>
        <v>0</v>
      </c>
      <c r="AV187" s="187" t="s">
        <v>90</v>
      </c>
      <c r="AW187" s="187" t="s">
        <v>90</v>
      </c>
      <c r="AX187" s="188">
        <f t="shared" si="104"/>
        <v>0</v>
      </c>
      <c r="AY187" s="188">
        <f t="shared" si="104"/>
        <v>0</v>
      </c>
    </row>
    <row r="188" spans="1:51" ht="38.25">
      <c r="A188" s="124" t="s">
        <v>172</v>
      </c>
      <c r="B188" s="140">
        <v>9083</v>
      </c>
      <c r="C188" s="140" t="s">
        <v>58</v>
      </c>
      <c r="D188" s="115">
        <f>SUM(G188,M188,Q188,S188)</f>
        <v>0</v>
      </c>
      <c r="E188" s="115">
        <f>IF(D188&lt;&gt;0,F188/D188*1000,0)</f>
        <v>0</v>
      </c>
      <c r="F188" s="115">
        <f>SUM(H188,N188,R188,T188)</f>
        <v>0</v>
      </c>
      <c r="G188" s="116"/>
      <c r="H188" s="116"/>
      <c r="I188" s="166" t="s">
        <v>90</v>
      </c>
      <c r="J188" s="166" t="s">
        <v>90</v>
      </c>
      <c r="K188" s="166" t="s">
        <v>90</v>
      </c>
      <c r="L188" s="166" t="s">
        <v>90</v>
      </c>
      <c r="M188" s="116"/>
      <c r="N188" s="116"/>
      <c r="O188" s="116"/>
      <c r="P188" s="116"/>
      <c r="Q188" s="116"/>
      <c r="R188" s="116"/>
      <c r="S188" s="116"/>
      <c r="T188" s="116"/>
      <c r="U188" s="115">
        <f>SUM(X188,AD188,AH188,AJ188)</f>
        <v>0</v>
      </c>
      <c r="V188" s="115">
        <f>IF(U188&lt;&gt;0,W188/U188*1000,0)</f>
        <v>0</v>
      </c>
      <c r="W188" s="115">
        <f>SUM(Y188,AE188,AI188,AK188)</f>
        <v>0</v>
      </c>
      <c r="X188" s="116"/>
      <c r="Y188" s="116"/>
      <c r="Z188" s="166" t="s">
        <v>90</v>
      </c>
      <c r="AA188" s="166" t="s">
        <v>90</v>
      </c>
      <c r="AB188" s="166" t="s">
        <v>90</v>
      </c>
      <c r="AC188" s="166" t="s">
        <v>90</v>
      </c>
      <c r="AD188" s="116"/>
      <c r="AE188" s="116"/>
      <c r="AF188" s="116"/>
      <c r="AG188" s="116"/>
      <c r="AH188" s="116"/>
      <c r="AI188" s="116"/>
      <c r="AJ188" s="116"/>
      <c r="AK188" s="116"/>
      <c r="AL188" s="116"/>
      <c r="AM188" s="116"/>
      <c r="AN188" s="116"/>
      <c r="AO188" s="116"/>
      <c r="AP188" s="107"/>
      <c r="AQ188" s="125" t="str">
        <f t="shared" si="100"/>
        <v>стр.9083</v>
      </c>
      <c r="AR188" s="187" t="s">
        <v>90</v>
      </c>
      <c r="AS188" s="187" t="s">
        <v>90</v>
      </c>
      <c r="AT188" s="188">
        <f t="shared" si="103"/>
        <v>0</v>
      </c>
      <c r="AU188" s="188">
        <f t="shared" si="103"/>
        <v>0</v>
      </c>
      <c r="AV188" s="187" t="s">
        <v>90</v>
      </c>
      <c r="AW188" s="187" t="s">
        <v>90</v>
      </c>
      <c r="AX188" s="188">
        <f t="shared" si="104"/>
        <v>0</v>
      </c>
      <c r="AY188" s="188">
        <f t="shared" si="104"/>
        <v>0</v>
      </c>
    </row>
    <row r="189" spans="1:51" ht="38.25">
      <c r="A189" s="124" t="s">
        <v>173</v>
      </c>
      <c r="B189" s="140">
        <v>9084</v>
      </c>
      <c r="C189" s="140" t="s">
        <v>58</v>
      </c>
      <c r="D189" s="115">
        <f>SUM(G189,M189,Q189,S189)</f>
        <v>0</v>
      </c>
      <c r="E189" s="115">
        <f>IF(D189&lt;&gt;0,F189/D189*1000,0)</f>
        <v>0</v>
      </c>
      <c r="F189" s="115">
        <f>SUM(H189,N189,R189,T189)</f>
        <v>0</v>
      </c>
      <c r="G189" s="116"/>
      <c r="H189" s="116"/>
      <c r="I189" s="166" t="s">
        <v>90</v>
      </c>
      <c r="J189" s="166" t="s">
        <v>90</v>
      </c>
      <c r="K189" s="166" t="s">
        <v>90</v>
      </c>
      <c r="L189" s="166" t="s">
        <v>90</v>
      </c>
      <c r="M189" s="116"/>
      <c r="N189" s="116"/>
      <c r="O189" s="116"/>
      <c r="P189" s="116"/>
      <c r="Q189" s="116"/>
      <c r="R189" s="116"/>
      <c r="S189" s="116"/>
      <c r="T189" s="116"/>
      <c r="U189" s="115">
        <f>SUM(X189,AD189,AH189,AJ189)</f>
        <v>0</v>
      </c>
      <c r="V189" s="115">
        <f>IF(U189&lt;&gt;0,W189/U189*1000,0)</f>
        <v>0</v>
      </c>
      <c r="W189" s="115">
        <f>SUM(Y189,AE189,AI189,AK189)</f>
        <v>0</v>
      </c>
      <c r="X189" s="116"/>
      <c r="Y189" s="116"/>
      <c r="Z189" s="166" t="s">
        <v>90</v>
      </c>
      <c r="AA189" s="166" t="s">
        <v>90</v>
      </c>
      <c r="AB189" s="166" t="s">
        <v>90</v>
      </c>
      <c r="AC189" s="166" t="s">
        <v>90</v>
      </c>
      <c r="AD189" s="116"/>
      <c r="AE189" s="116"/>
      <c r="AF189" s="116"/>
      <c r="AG189" s="116"/>
      <c r="AH189" s="116"/>
      <c r="AI189" s="116"/>
      <c r="AJ189" s="116"/>
      <c r="AK189" s="116"/>
      <c r="AL189" s="116"/>
      <c r="AM189" s="116"/>
      <c r="AN189" s="116"/>
      <c r="AO189" s="116"/>
      <c r="AP189" s="107"/>
      <c r="AQ189" s="125" t="str">
        <f t="shared" si="100"/>
        <v>стр.9084</v>
      </c>
      <c r="AR189" s="187" t="s">
        <v>90</v>
      </c>
      <c r="AS189" s="187" t="s">
        <v>90</v>
      </c>
      <c r="AT189" s="188">
        <f t="shared" si="103"/>
        <v>0</v>
      </c>
      <c r="AU189" s="188">
        <f t="shared" si="103"/>
        <v>0</v>
      </c>
      <c r="AV189" s="187" t="s">
        <v>90</v>
      </c>
      <c r="AW189" s="187" t="s">
        <v>90</v>
      </c>
      <c r="AX189" s="188">
        <f t="shared" si="104"/>
        <v>0</v>
      </c>
      <c r="AY189" s="188">
        <f t="shared" si="104"/>
        <v>0</v>
      </c>
    </row>
    <row r="190" spans="1:51" ht="38.25">
      <c r="A190" s="128" t="s">
        <v>205</v>
      </c>
      <c r="B190" s="139">
        <v>9090</v>
      </c>
      <c r="C190" s="139" t="s">
        <v>58</v>
      </c>
      <c r="D190" s="120">
        <f>SUM(G190,M190,Q190,S190)</f>
        <v>0</v>
      </c>
      <c r="E190" s="120">
        <f>IF(D190&lt;&gt;0,F190/D190*1000,0)</f>
        <v>0</v>
      </c>
      <c r="F190" s="120">
        <f>SUM(H190,N190,R190,T190)</f>
        <v>0</v>
      </c>
      <c r="G190" s="138">
        <f>SUM(G191:G196)</f>
        <v>0</v>
      </c>
      <c r="H190" s="138">
        <f>SUM(H191:H196)</f>
        <v>0</v>
      </c>
      <c r="I190" s="87" t="s">
        <v>90</v>
      </c>
      <c r="J190" s="87" t="s">
        <v>90</v>
      </c>
      <c r="K190" s="87" t="s">
        <v>90</v>
      </c>
      <c r="L190" s="87" t="s">
        <v>90</v>
      </c>
      <c r="M190" s="138">
        <f aca="true" t="shared" si="119" ref="M190:T190">SUM(M191:M196)</f>
        <v>0</v>
      </c>
      <c r="N190" s="138">
        <f t="shared" si="119"/>
        <v>0</v>
      </c>
      <c r="O190" s="138">
        <f t="shared" si="119"/>
        <v>0</v>
      </c>
      <c r="P190" s="138">
        <f t="shared" si="119"/>
        <v>0</v>
      </c>
      <c r="Q190" s="138">
        <f t="shared" si="119"/>
        <v>0</v>
      </c>
      <c r="R190" s="138">
        <f t="shared" si="119"/>
        <v>0</v>
      </c>
      <c r="S190" s="138">
        <f t="shared" si="119"/>
        <v>0</v>
      </c>
      <c r="T190" s="138">
        <f t="shared" si="119"/>
        <v>0</v>
      </c>
      <c r="U190" s="120">
        <f>SUM(X190,AD190,AH190,AJ190)</f>
        <v>0</v>
      </c>
      <c r="V190" s="120">
        <f>IF(U190&lt;&gt;0,W190/U190*1000,0)</f>
        <v>0</v>
      </c>
      <c r="W190" s="120">
        <f>SUM(Y190,AE190,AI190,AK190)</f>
        <v>0</v>
      </c>
      <c r="X190" s="138">
        <f>SUM(X191:X196)</f>
        <v>0</v>
      </c>
      <c r="Y190" s="138">
        <f>SUM(Y191:Y196)</f>
        <v>0</v>
      </c>
      <c r="Z190" s="87" t="s">
        <v>90</v>
      </c>
      <c r="AA190" s="87" t="s">
        <v>90</v>
      </c>
      <c r="AB190" s="87" t="s">
        <v>90</v>
      </c>
      <c r="AC190" s="87" t="s">
        <v>90</v>
      </c>
      <c r="AD190" s="138">
        <f aca="true" t="shared" si="120" ref="AD190:AO190">SUM(AD191:AD196)</f>
        <v>0</v>
      </c>
      <c r="AE190" s="138">
        <f t="shared" si="120"/>
        <v>0</v>
      </c>
      <c r="AF190" s="138">
        <f t="shared" si="120"/>
        <v>0</v>
      </c>
      <c r="AG190" s="138">
        <f t="shared" si="120"/>
        <v>0</v>
      </c>
      <c r="AH190" s="138">
        <f t="shared" si="120"/>
        <v>0</v>
      </c>
      <c r="AI190" s="138">
        <f t="shared" si="120"/>
        <v>0</v>
      </c>
      <c r="AJ190" s="138">
        <f t="shared" si="120"/>
        <v>0</v>
      </c>
      <c r="AK190" s="138">
        <f t="shared" si="120"/>
        <v>0</v>
      </c>
      <c r="AL190" s="138">
        <f t="shared" si="120"/>
        <v>0</v>
      </c>
      <c r="AM190" s="138">
        <f t="shared" si="120"/>
        <v>0</v>
      </c>
      <c r="AN190" s="138">
        <f t="shared" si="120"/>
        <v>0</v>
      </c>
      <c r="AO190" s="138">
        <f t="shared" si="120"/>
        <v>0</v>
      </c>
      <c r="AP190" s="107"/>
      <c r="AQ190" s="125" t="str">
        <f t="shared" si="100"/>
        <v>стр.9090</v>
      </c>
      <c r="AR190" s="187" t="s">
        <v>90</v>
      </c>
      <c r="AS190" s="187" t="s">
        <v>90</v>
      </c>
      <c r="AT190" s="188">
        <f t="shared" si="103"/>
        <v>0</v>
      </c>
      <c r="AU190" s="188">
        <f t="shared" si="103"/>
        <v>0</v>
      </c>
      <c r="AV190" s="187" t="s">
        <v>90</v>
      </c>
      <c r="AW190" s="187" t="s">
        <v>90</v>
      </c>
      <c r="AX190" s="188">
        <f t="shared" si="104"/>
        <v>0</v>
      </c>
      <c r="AY190" s="188">
        <f t="shared" si="104"/>
        <v>0</v>
      </c>
    </row>
    <row r="191" spans="1:51" ht="63.75">
      <c r="A191" s="124" t="s">
        <v>196</v>
      </c>
      <c r="B191" s="141">
        <v>9091</v>
      </c>
      <c r="C191" s="141" t="s">
        <v>58</v>
      </c>
      <c r="D191" s="67">
        <f t="shared" si="95"/>
        <v>0</v>
      </c>
      <c r="E191" s="67">
        <f t="shared" si="116"/>
        <v>0</v>
      </c>
      <c r="F191" s="67">
        <f t="shared" si="117"/>
        <v>0</v>
      </c>
      <c r="G191" s="68"/>
      <c r="H191" s="68"/>
      <c r="I191" s="166" t="s">
        <v>90</v>
      </c>
      <c r="J191" s="166" t="s">
        <v>90</v>
      </c>
      <c r="K191" s="166" t="s">
        <v>90</v>
      </c>
      <c r="L191" s="166" t="s">
        <v>90</v>
      </c>
      <c r="M191" s="68"/>
      <c r="N191" s="68"/>
      <c r="O191" s="68"/>
      <c r="P191" s="68"/>
      <c r="Q191" s="68"/>
      <c r="R191" s="68"/>
      <c r="S191" s="68"/>
      <c r="T191" s="68"/>
      <c r="U191" s="67">
        <f t="shared" si="98"/>
        <v>0</v>
      </c>
      <c r="V191" s="67">
        <f t="shared" si="118"/>
        <v>0</v>
      </c>
      <c r="W191" s="67">
        <f t="shared" si="105"/>
        <v>0</v>
      </c>
      <c r="X191" s="68"/>
      <c r="Y191" s="68"/>
      <c r="Z191" s="166" t="s">
        <v>90</v>
      </c>
      <c r="AA191" s="166" t="s">
        <v>90</v>
      </c>
      <c r="AB191" s="166" t="s">
        <v>90</v>
      </c>
      <c r="AC191" s="166" t="s">
        <v>90</v>
      </c>
      <c r="AD191" s="68"/>
      <c r="AE191" s="68"/>
      <c r="AF191" s="68"/>
      <c r="AG191" s="68"/>
      <c r="AH191" s="68"/>
      <c r="AI191" s="68"/>
      <c r="AJ191" s="68"/>
      <c r="AK191" s="68"/>
      <c r="AL191" s="68"/>
      <c r="AM191" s="68"/>
      <c r="AN191" s="68"/>
      <c r="AO191" s="68"/>
      <c r="AP191" s="21"/>
      <c r="AQ191" s="125" t="str">
        <f t="shared" si="100"/>
        <v>стр.9091</v>
      </c>
      <c r="AR191" s="187" t="s">
        <v>90</v>
      </c>
      <c r="AS191" s="187" t="s">
        <v>90</v>
      </c>
      <c r="AT191" s="188">
        <f t="shared" si="103"/>
        <v>0</v>
      </c>
      <c r="AU191" s="188">
        <f t="shared" si="103"/>
        <v>0</v>
      </c>
      <c r="AV191" s="187" t="s">
        <v>90</v>
      </c>
      <c r="AW191" s="187" t="s">
        <v>90</v>
      </c>
      <c r="AX191" s="188">
        <f t="shared" si="104"/>
        <v>0</v>
      </c>
      <c r="AY191" s="188">
        <f t="shared" si="104"/>
        <v>0</v>
      </c>
    </row>
    <row r="192" spans="1:51" ht="51">
      <c r="A192" s="211" t="s">
        <v>420</v>
      </c>
      <c r="B192" s="140">
        <v>9092</v>
      </c>
      <c r="C192" s="140" t="s">
        <v>58</v>
      </c>
      <c r="D192" s="67">
        <f t="shared" si="95"/>
        <v>0</v>
      </c>
      <c r="E192" s="67">
        <f t="shared" si="116"/>
        <v>0</v>
      </c>
      <c r="F192" s="67">
        <f t="shared" si="117"/>
        <v>0</v>
      </c>
      <c r="G192" s="68"/>
      <c r="H192" s="68"/>
      <c r="I192" s="166" t="s">
        <v>90</v>
      </c>
      <c r="J192" s="166" t="s">
        <v>90</v>
      </c>
      <c r="K192" s="166" t="s">
        <v>90</v>
      </c>
      <c r="L192" s="166" t="s">
        <v>90</v>
      </c>
      <c r="M192" s="68"/>
      <c r="N192" s="68"/>
      <c r="O192" s="68"/>
      <c r="P192" s="68"/>
      <c r="Q192" s="68"/>
      <c r="R192" s="68"/>
      <c r="S192" s="68"/>
      <c r="T192" s="68"/>
      <c r="U192" s="67">
        <f t="shared" si="98"/>
        <v>0</v>
      </c>
      <c r="V192" s="67">
        <f t="shared" si="118"/>
        <v>0</v>
      </c>
      <c r="W192" s="67">
        <f t="shared" si="105"/>
        <v>0</v>
      </c>
      <c r="X192" s="68"/>
      <c r="Y192" s="68"/>
      <c r="Z192" s="166" t="s">
        <v>90</v>
      </c>
      <c r="AA192" s="166" t="s">
        <v>90</v>
      </c>
      <c r="AB192" s="166" t="s">
        <v>90</v>
      </c>
      <c r="AC192" s="166" t="s">
        <v>90</v>
      </c>
      <c r="AD192" s="68"/>
      <c r="AE192" s="68"/>
      <c r="AF192" s="68"/>
      <c r="AG192" s="68"/>
      <c r="AH192" s="68"/>
      <c r="AI192" s="68"/>
      <c r="AJ192" s="68"/>
      <c r="AK192" s="68"/>
      <c r="AL192" s="68"/>
      <c r="AM192" s="68"/>
      <c r="AN192" s="68"/>
      <c r="AO192" s="68"/>
      <c r="AP192" s="21"/>
      <c r="AQ192" s="125" t="str">
        <f t="shared" si="100"/>
        <v>стр.9092</v>
      </c>
      <c r="AR192" s="187" t="s">
        <v>90</v>
      </c>
      <c r="AS192" s="187" t="s">
        <v>90</v>
      </c>
      <c r="AT192" s="188">
        <f t="shared" si="103"/>
        <v>0</v>
      </c>
      <c r="AU192" s="188">
        <f t="shared" si="103"/>
        <v>0</v>
      </c>
      <c r="AV192" s="187" t="s">
        <v>90</v>
      </c>
      <c r="AW192" s="187" t="s">
        <v>90</v>
      </c>
      <c r="AX192" s="188">
        <f t="shared" si="104"/>
        <v>0</v>
      </c>
      <c r="AY192" s="188">
        <f t="shared" si="104"/>
        <v>0</v>
      </c>
    </row>
    <row r="193" spans="1:51" ht="63.75">
      <c r="A193" s="207" t="s">
        <v>470</v>
      </c>
      <c r="B193" s="141">
        <v>9093</v>
      </c>
      <c r="C193" s="141" t="s">
        <v>58</v>
      </c>
      <c r="D193" s="67">
        <f t="shared" si="95"/>
        <v>0</v>
      </c>
      <c r="E193" s="67">
        <f t="shared" si="116"/>
        <v>0</v>
      </c>
      <c r="F193" s="67">
        <f t="shared" si="117"/>
        <v>0</v>
      </c>
      <c r="G193" s="68"/>
      <c r="H193" s="68"/>
      <c r="I193" s="166" t="s">
        <v>90</v>
      </c>
      <c r="J193" s="166" t="s">
        <v>90</v>
      </c>
      <c r="K193" s="166" t="s">
        <v>90</v>
      </c>
      <c r="L193" s="166" t="s">
        <v>90</v>
      </c>
      <c r="M193" s="68"/>
      <c r="N193" s="68"/>
      <c r="O193" s="68"/>
      <c r="P193" s="68"/>
      <c r="Q193" s="68"/>
      <c r="R193" s="68"/>
      <c r="S193" s="68"/>
      <c r="T193" s="68"/>
      <c r="U193" s="67">
        <f t="shared" si="98"/>
        <v>0</v>
      </c>
      <c r="V193" s="67">
        <f t="shared" si="118"/>
        <v>0</v>
      </c>
      <c r="W193" s="67">
        <f t="shared" si="105"/>
        <v>0</v>
      </c>
      <c r="X193" s="68"/>
      <c r="Y193" s="68"/>
      <c r="Z193" s="166" t="s">
        <v>90</v>
      </c>
      <c r="AA193" s="166" t="s">
        <v>90</v>
      </c>
      <c r="AB193" s="166" t="s">
        <v>90</v>
      </c>
      <c r="AC193" s="166" t="s">
        <v>90</v>
      </c>
      <c r="AD193" s="68"/>
      <c r="AE193" s="68"/>
      <c r="AF193" s="68"/>
      <c r="AG193" s="68"/>
      <c r="AH193" s="68"/>
      <c r="AI193" s="68"/>
      <c r="AJ193" s="68"/>
      <c r="AK193" s="68"/>
      <c r="AL193" s="68"/>
      <c r="AM193" s="68"/>
      <c r="AN193" s="68"/>
      <c r="AO193" s="68"/>
      <c r="AP193" s="21"/>
      <c r="AQ193" s="125" t="str">
        <f t="shared" si="100"/>
        <v>стр.9093</v>
      </c>
      <c r="AR193" s="187" t="s">
        <v>90</v>
      </c>
      <c r="AS193" s="187" t="s">
        <v>90</v>
      </c>
      <c r="AT193" s="188">
        <f t="shared" si="103"/>
        <v>0</v>
      </c>
      <c r="AU193" s="188">
        <f t="shared" si="103"/>
        <v>0</v>
      </c>
      <c r="AV193" s="187" t="s">
        <v>90</v>
      </c>
      <c r="AW193" s="187" t="s">
        <v>90</v>
      </c>
      <c r="AX193" s="188">
        <f t="shared" si="104"/>
        <v>0</v>
      </c>
      <c r="AY193" s="188">
        <f t="shared" si="104"/>
        <v>0</v>
      </c>
    </row>
    <row r="194" spans="1:51" ht="38.25">
      <c r="A194" s="124" t="s">
        <v>174</v>
      </c>
      <c r="B194" s="140">
        <v>9094</v>
      </c>
      <c r="C194" s="140" t="s">
        <v>58</v>
      </c>
      <c r="D194" s="67">
        <f t="shared" si="95"/>
        <v>0</v>
      </c>
      <c r="E194" s="67">
        <f t="shared" si="116"/>
        <v>0</v>
      </c>
      <c r="F194" s="67">
        <f t="shared" si="117"/>
        <v>0</v>
      </c>
      <c r="G194" s="68"/>
      <c r="H194" s="68"/>
      <c r="I194" s="166" t="s">
        <v>90</v>
      </c>
      <c r="J194" s="166" t="s">
        <v>90</v>
      </c>
      <c r="K194" s="166" t="s">
        <v>90</v>
      </c>
      <c r="L194" s="166" t="s">
        <v>90</v>
      </c>
      <c r="M194" s="68"/>
      <c r="N194" s="68"/>
      <c r="O194" s="68"/>
      <c r="P194" s="68"/>
      <c r="Q194" s="68"/>
      <c r="R194" s="68"/>
      <c r="S194" s="68"/>
      <c r="T194" s="68"/>
      <c r="U194" s="67">
        <f t="shared" si="98"/>
        <v>0</v>
      </c>
      <c r="V194" s="67">
        <f t="shared" si="118"/>
        <v>0</v>
      </c>
      <c r="W194" s="67">
        <f t="shared" si="105"/>
        <v>0</v>
      </c>
      <c r="X194" s="68"/>
      <c r="Y194" s="68"/>
      <c r="Z194" s="166" t="s">
        <v>90</v>
      </c>
      <c r="AA194" s="166" t="s">
        <v>90</v>
      </c>
      <c r="AB194" s="166" t="s">
        <v>90</v>
      </c>
      <c r="AC194" s="166" t="s">
        <v>90</v>
      </c>
      <c r="AD194" s="68"/>
      <c r="AE194" s="68"/>
      <c r="AF194" s="68"/>
      <c r="AG194" s="68"/>
      <c r="AH194" s="68"/>
      <c r="AI194" s="68"/>
      <c r="AJ194" s="68"/>
      <c r="AK194" s="68"/>
      <c r="AL194" s="68"/>
      <c r="AM194" s="68"/>
      <c r="AN194" s="68"/>
      <c r="AO194" s="68"/>
      <c r="AP194" s="21"/>
      <c r="AQ194" s="125" t="str">
        <f t="shared" si="100"/>
        <v>стр.9094</v>
      </c>
      <c r="AR194" s="187" t="s">
        <v>90</v>
      </c>
      <c r="AS194" s="187" t="s">
        <v>90</v>
      </c>
      <c r="AT194" s="188">
        <f t="shared" si="103"/>
        <v>0</v>
      </c>
      <c r="AU194" s="188">
        <f t="shared" si="103"/>
        <v>0</v>
      </c>
      <c r="AV194" s="187" t="s">
        <v>90</v>
      </c>
      <c r="AW194" s="187" t="s">
        <v>90</v>
      </c>
      <c r="AX194" s="188">
        <f t="shared" si="104"/>
        <v>0</v>
      </c>
      <c r="AY194" s="188">
        <f t="shared" si="104"/>
        <v>0</v>
      </c>
    </row>
    <row r="195" spans="1:51" ht="51">
      <c r="A195" s="124" t="s">
        <v>175</v>
      </c>
      <c r="B195" s="141">
        <v>9095</v>
      </c>
      <c r="C195" s="140" t="s">
        <v>58</v>
      </c>
      <c r="D195" s="115">
        <f>SUM(G195,M195,Q195,S195)</f>
        <v>0</v>
      </c>
      <c r="E195" s="115">
        <f>IF(D195&lt;&gt;0,F195/D195*1000,0)</f>
        <v>0</v>
      </c>
      <c r="F195" s="115">
        <f>SUM(H195,N195,R195,T195)</f>
        <v>0</v>
      </c>
      <c r="G195" s="116"/>
      <c r="H195" s="116"/>
      <c r="I195" s="166" t="s">
        <v>90</v>
      </c>
      <c r="J195" s="166" t="s">
        <v>90</v>
      </c>
      <c r="K195" s="166" t="s">
        <v>90</v>
      </c>
      <c r="L195" s="166" t="s">
        <v>90</v>
      </c>
      <c r="M195" s="116"/>
      <c r="N195" s="116"/>
      <c r="O195" s="116"/>
      <c r="P195" s="116"/>
      <c r="Q195" s="116"/>
      <c r="R195" s="116"/>
      <c r="S195" s="116"/>
      <c r="T195" s="116"/>
      <c r="U195" s="115">
        <f>SUM(X195,AD195,AH195,AJ195)</f>
        <v>0</v>
      </c>
      <c r="V195" s="115">
        <f>IF(U195&lt;&gt;0,W195/U195*1000,0)</f>
        <v>0</v>
      </c>
      <c r="W195" s="115">
        <f>SUM(Y195,AE195,AI195,AK195)</f>
        <v>0</v>
      </c>
      <c r="X195" s="116"/>
      <c r="Y195" s="116"/>
      <c r="Z195" s="166" t="s">
        <v>90</v>
      </c>
      <c r="AA195" s="166" t="s">
        <v>90</v>
      </c>
      <c r="AB195" s="166" t="s">
        <v>90</v>
      </c>
      <c r="AC195" s="166" t="s">
        <v>90</v>
      </c>
      <c r="AD195" s="116"/>
      <c r="AE195" s="116"/>
      <c r="AF195" s="116"/>
      <c r="AG195" s="116"/>
      <c r="AH195" s="116"/>
      <c r="AI195" s="116"/>
      <c r="AJ195" s="116"/>
      <c r="AK195" s="116"/>
      <c r="AL195" s="116"/>
      <c r="AM195" s="116"/>
      <c r="AN195" s="116"/>
      <c r="AO195" s="116"/>
      <c r="AP195" s="107"/>
      <c r="AQ195" s="125" t="str">
        <f t="shared" si="100"/>
        <v>стр.9095</v>
      </c>
      <c r="AR195" s="187" t="s">
        <v>90</v>
      </c>
      <c r="AS195" s="187" t="s">
        <v>90</v>
      </c>
      <c r="AT195" s="188">
        <f t="shared" si="103"/>
        <v>0</v>
      </c>
      <c r="AU195" s="188">
        <f t="shared" si="103"/>
        <v>0</v>
      </c>
      <c r="AV195" s="187" t="s">
        <v>90</v>
      </c>
      <c r="AW195" s="187" t="s">
        <v>90</v>
      </c>
      <c r="AX195" s="188">
        <f t="shared" si="104"/>
        <v>0</v>
      </c>
      <c r="AY195" s="188">
        <f t="shared" si="104"/>
        <v>0</v>
      </c>
    </row>
    <row r="196" spans="1:51" ht="51">
      <c r="A196" s="245" t="s">
        <v>421</v>
      </c>
      <c r="B196" s="243">
        <v>9096</v>
      </c>
      <c r="C196" s="244" t="s">
        <v>58</v>
      </c>
      <c r="D196" s="115">
        <f>SUM(G196,M196,Q196,S196)</f>
        <v>0</v>
      </c>
      <c r="E196" s="115">
        <f>IF(D196&lt;&gt;0,F196/D196*1000,0)</f>
        <v>0</v>
      </c>
      <c r="F196" s="115">
        <f>SUM(H196,N196,R196,T196)</f>
        <v>0</v>
      </c>
      <c r="G196" s="116"/>
      <c r="H196" s="116"/>
      <c r="I196" s="191" t="s">
        <v>90</v>
      </c>
      <c r="J196" s="191" t="s">
        <v>90</v>
      </c>
      <c r="K196" s="191" t="s">
        <v>90</v>
      </c>
      <c r="L196" s="191" t="s">
        <v>90</v>
      </c>
      <c r="M196" s="116"/>
      <c r="N196" s="116"/>
      <c r="O196" s="116"/>
      <c r="P196" s="116"/>
      <c r="Q196" s="116"/>
      <c r="R196" s="116"/>
      <c r="S196" s="116"/>
      <c r="T196" s="116"/>
      <c r="U196" s="115">
        <f>SUM(X196,AD196,AH196,AJ196)</f>
        <v>0</v>
      </c>
      <c r="V196" s="115">
        <f>IF(U196&lt;&gt;0,W196/U196*1000,0)</f>
        <v>0</v>
      </c>
      <c r="W196" s="115">
        <f>SUM(Y196,AE196,AI196,AK196)</f>
        <v>0</v>
      </c>
      <c r="X196" s="116"/>
      <c r="Y196" s="116"/>
      <c r="Z196" s="191" t="s">
        <v>90</v>
      </c>
      <c r="AA196" s="191" t="s">
        <v>90</v>
      </c>
      <c r="AB196" s="191" t="s">
        <v>90</v>
      </c>
      <c r="AC196" s="191" t="s">
        <v>90</v>
      </c>
      <c r="AD196" s="116"/>
      <c r="AE196" s="116"/>
      <c r="AF196" s="116"/>
      <c r="AG196" s="116"/>
      <c r="AH196" s="116"/>
      <c r="AI196" s="116"/>
      <c r="AJ196" s="116"/>
      <c r="AK196" s="116"/>
      <c r="AL196" s="116"/>
      <c r="AM196" s="116"/>
      <c r="AN196" s="116"/>
      <c r="AO196" s="116"/>
      <c r="AP196" s="107"/>
      <c r="AQ196" s="125" t="str">
        <f>"стр."&amp;B196</f>
        <v>стр.9096</v>
      </c>
      <c r="AR196" s="187" t="s">
        <v>90</v>
      </c>
      <c r="AS196" s="187" t="s">
        <v>90</v>
      </c>
      <c r="AT196" s="188">
        <f>IF(M196&gt;=O196,0,M196-O196)</f>
        <v>0</v>
      </c>
      <c r="AU196" s="188">
        <f>IF(N196&gt;=P196,0,N196-P196)</f>
        <v>0</v>
      </c>
      <c r="AV196" s="187" t="s">
        <v>90</v>
      </c>
      <c r="AW196" s="187" t="s">
        <v>90</v>
      </c>
      <c r="AX196" s="188">
        <f>IF(AD196&gt;=AF196,0,AD196-AF196)</f>
        <v>0</v>
      </c>
      <c r="AY196" s="188">
        <f>IF(AE196&gt;=AG196,0,AE196-AG196)</f>
        <v>0</v>
      </c>
    </row>
    <row r="197" spans="1:51" ht="51">
      <c r="A197" s="104" t="s">
        <v>422</v>
      </c>
      <c r="B197" s="249">
        <v>9100</v>
      </c>
      <c r="C197" s="249" t="s">
        <v>58</v>
      </c>
      <c r="D197" s="120">
        <f t="shared" si="95"/>
        <v>0</v>
      </c>
      <c r="E197" s="120">
        <f t="shared" si="116"/>
        <v>0</v>
      </c>
      <c r="F197" s="120">
        <f t="shared" si="117"/>
        <v>0</v>
      </c>
      <c r="G197" s="131"/>
      <c r="H197" s="131"/>
      <c r="I197" s="87" t="s">
        <v>90</v>
      </c>
      <c r="J197" s="87" t="s">
        <v>90</v>
      </c>
      <c r="K197" s="87" t="s">
        <v>90</v>
      </c>
      <c r="L197" s="87" t="s">
        <v>90</v>
      </c>
      <c r="M197" s="131"/>
      <c r="N197" s="131"/>
      <c r="O197" s="131"/>
      <c r="P197" s="131"/>
      <c r="Q197" s="131"/>
      <c r="R197" s="131"/>
      <c r="S197" s="131"/>
      <c r="T197" s="131"/>
      <c r="U197" s="120">
        <f t="shared" si="98"/>
        <v>0</v>
      </c>
      <c r="V197" s="120">
        <f t="shared" si="118"/>
        <v>0</v>
      </c>
      <c r="W197" s="120">
        <f t="shared" si="105"/>
        <v>0</v>
      </c>
      <c r="X197" s="131"/>
      <c r="Y197" s="131"/>
      <c r="Z197" s="87" t="s">
        <v>90</v>
      </c>
      <c r="AA197" s="87" t="s">
        <v>90</v>
      </c>
      <c r="AB197" s="87" t="s">
        <v>90</v>
      </c>
      <c r="AC197" s="87" t="s">
        <v>90</v>
      </c>
      <c r="AD197" s="131"/>
      <c r="AE197" s="131"/>
      <c r="AF197" s="131"/>
      <c r="AG197" s="131"/>
      <c r="AH197" s="131"/>
      <c r="AI197" s="131"/>
      <c r="AJ197" s="131"/>
      <c r="AK197" s="131"/>
      <c r="AL197" s="131"/>
      <c r="AM197" s="131"/>
      <c r="AN197" s="131"/>
      <c r="AO197" s="131"/>
      <c r="AP197" s="21"/>
      <c r="AQ197" s="125" t="str">
        <f t="shared" si="100"/>
        <v>стр.9100</v>
      </c>
      <c r="AR197" s="187" t="s">
        <v>90</v>
      </c>
      <c r="AS197" s="187" t="s">
        <v>90</v>
      </c>
      <c r="AT197" s="188">
        <f t="shared" si="103"/>
        <v>0</v>
      </c>
      <c r="AU197" s="188">
        <f t="shared" si="103"/>
        <v>0</v>
      </c>
      <c r="AV197" s="187" t="s">
        <v>90</v>
      </c>
      <c r="AW197" s="187" t="s">
        <v>90</v>
      </c>
      <c r="AX197" s="188">
        <f t="shared" si="104"/>
        <v>0</v>
      </c>
      <c r="AY197" s="188">
        <f t="shared" si="104"/>
        <v>0</v>
      </c>
    </row>
    <row r="198" spans="1:51" ht="38.25">
      <c r="A198" s="210" t="s">
        <v>206</v>
      </c>
      <c r="B198" s="249">
        <v>9110</v>
      </c>
      <c r="C198" s="139" t="s">
        <v>58</v>
      </c>
      <c r="D198" s="120">
        <f t="shared" si="95"/>
        <v>0</v>
      </c>
      <c r="E198" s="120">
        <f t="shared" si="116"/>
        <v>0</v>
      </c>
      <c r="F198" s="120">
        <f t="shared" si="117"/>
        <v>0</v>
      </c>
      <c r="G198" s="138">
        <f>SUM(G199:G204)</f>
        <v>0</v>
      </c>
      <c r="H198" s="138">
        <f aca="true" t="shared" si="121" ref="H198:T198">SUM(H199:H204)</f>
        <v>0</v>
      </c>
      <c r="I198" s="87" t="s">
        <v>90</v>
      </c>
      <c r="J198" s="87" t="s">
        <v>90</v>
      </c>
      <c r="K198" s="87" t="s">
        <v>90</v>
      </c>
      <c r="L198" s="87" t="s">
        <v>90</v>
      </c>
      <c r="M198" s="138">
        <f t="shared" si="121"/>
        <v>0</v>
      </c>
      <c r="N198" s="138">
        <f t="shared" si="121"/>
        <v>0</v>
      </c>
      <c r="O198" s="138">
        <f t="shared" si="121"/>
        <v>0</v>
      </c>
      <c r="P198" s="138">
        <f t="shared" si="121"/>
        <v>0</v>
      </c>
      <c r="Q198" s="138">
        <f t="shared" si="121"/>
        <v>0</v>
      </c>
      <c r="R198" s="138">
        <f t="shared" si="121"/>
        <v>0</v>
      </c>
      <c r="S198" s="138">
        <f t="shared" si="121"/>
        <v>0</v>
      </c>
      <c r="T198" s="138">
        <f t="shared" si="121"/>
        <v>0</v>
      </c>
      <c r="U198" s="120">
        <f t="shared" si="98"/>
        <v>0</v>
      </c>
      <c r="V198" s="120">
        <f t="shared" si="118"/>
        <v>0</v>
      </c>
      <c r="W198" s="120">
        <f t="shared" si="105"/>
        <v>0</v>
      </c>
      <c r="X198" s="138">
        <f aca="true" t="shared" si="122" ref="X198:AO198">SUM(X199:X204)</f>
        <v>0</v>
      </c>
      <c r="Y198" s="138">
        <f t="shared" si="122"/>
        <v>0</v>
      </c>
      <c r="Z198" s="87" t="s">
        <v>90</v>
      </c>
      <c r="AA198" s="87" t="s">
        <v>90</v>
      </c>
      <c r="AB198" s="87" t="s">
        <v>90</v>
      </c>
      <c r="AC198" s="87" t="s">
        <v>90</v>
      </c>
      <c r="AD198" s="138">
        <f t="shared" si="122"/>
        <v>0</v>
      </c>
      <c r="AE198" s="138">
        <f t="shared" si="122"/>
        <v>0</v>
      </c>
      <c r="AF198" s="138">
        <f t="shared" si="122"/>
        <v>0</v>
      </c>
      <c r="AG198" s="138">
        <f t="shared" si="122"/>
        <v>0</v>
      </c>
      <c r="AH198" s="138">
        <f t="shared" si="122"/>
        <v>0</v>
      </c>
      <c r="AI198" s="138">
        <f t="shared" si="122"/>
        <v>0</v>
      </c>
      <c r="AJ198" s="138">
        <f t="shared" si="122"/>
        <v>0</v>
      </c>
      <c r="AK198" s="138">
        <f t="shared" si="122"/>
        <v>0</v>
      </c>
      <c r="AL198" s="138">
        <f t="shared" si="122"/>
        <v>0</v>
      </c>
      <c r="AM198" s="138">
        <f t="shared" si="122"/>
        <v>0</v>
      </c>
      <c r="AN198" s="138">
        <f t="shared" si="122"/>
        <v>0</v>
      </c>
      <c r="AO198" s="138">
        <f t="shared" si="122"/>
        <v>0</v>
      </c>
      <c r="AP198" s="107"/>
      <c r="AQ198" s="125" t="str">
        <f t="shared" si="100"/>
        <v>стр.9110</v>
      </c>
      <c r="AR198" s="187" t="s">
        <v>90</v>
      </c>
      <c r="AS198" s="187" t="s">
        <v>90</v>
      </c>
      <c r="AT198" s="188">
        <f t="shared" si="103"/>
        <v>0</v>
      </c>
      <c r="AU198" s="188">
        <f t="shared" si="103"/>
        <v>0</v>
      </c>
      <c r="AV198" s="187" t="s">
        <v>90</v>
      </c>
      <c r="AW198" s="187" t="s">
        <v>90</v>
      </c>
      <c r="AX198" s="188">
        <f t="shared" si="104"/>
        <v>0</v>
      </c>
      <c r="AY198" s="188">
        <f t="shared" si="104"/>
        <v>0</v>
      </c>
    </row>
    <row r="199" spans="1:51" ht="76.5">
      <c r="A199" s="207" t="s">
        <v>423</v>
      </c>
      <c r="B199" s="141">
        <v>9111</v>
      </c>
      <c r="C199" s="141" t="s">
        <v>58</v>
      </c>
      <c r="D199" s="67">
        <f t="shared" si="95"/>
        <v>0</v>
      </c>
      <c r="E199" s="67">
        <f t="shared" si="116"/>
        <v>0</v>
      </c>
      <c r="F199" s="67">
        <f t="shared" si="117"/>
        <v>0</v>
      </c>
      <c r="G199" s="68"/>
      <c r="H199" s="68"/>
      <c r="I199" s="166" t="s">
        <v>90</v>
      </c>
      <c r="J199" s="166" t="s">
        <v>90</v>
      </c>
      <c r="K199" s="166" t="s">
        <v>90</v>
      </c>
      <c r="L199" s="166" t="s">
        <v>90</v>
      </c>
      <c r="M199" s="68"/>
      <c r="N199" s="68"/>
      <c r="O199" s="68"/>
      <c r="P199" s="68"/>
      <c r="Q199" s="68"/>
      <c r="R199" s="68"/>
      <c r="S199" s="68"/>
      <c r="T199" s="68"/>
      <c r="U199" s="67">
        <f t="shared" si="98"/>
        <v>0</v>
      </c>
      <c r="V199" s="67">
        <f t="shared" si="118"/>
        <v>0</v>
      </c>
      <c r="W199" s="67">
        <f t="shared" si="105"/>
        <v>0</v>
      </c>
      <c r="X199" s="68"/>
      <c r="Y199" s="68"/>
      <c r="Z199" s="166" t="s">
        <v>90</v>
      </c>
      <c r="AA199" s="166" t="s">
        <v>90</v>
      </c>
      <c r="AB199" s="166" t="s">
        <v>90</v>
      </c>
      <c r="AC199" s="166" t="s">
        <v>90</v>
      </c>
      <c r="AD199" s="68"/>
      <c r="AE199" s="68"/>
      <c r="AF199" s="68"/>
      <c r="AG199" s="68"/>
      <c r="AH199" s="68"/>
      <c r="AI199" s="68"/>
      <c r="AJ199" s="68"/>
      <c r="AK199" s="68"/>
      <c r="AL199" s="68"/>
      <c r="AM199" s="68"/>
      <c r="AN199" s="68"/>
      <c r="AO199" s="68"/>
      <c r="AP199" s="21"/>
      <c r="AQ199" s="125" t="str">
        <f t="shared" si="100"/>
        <v>стр.9111</v>
      </c>
      <c r="AR199" s="187" t="s">
        <v>90</v>
      </c>
      <c r="AS199" s="187" t="s">
        <v>90</v>
      </c>
      <c r="AT199" s="188">
        <f t="shared" si="103"/>
        <v>0</v>
      </c>
      <c r="AU199" s="188">
        <f t="shared" si="103"/>
        <v>0</v>
      </c>
      <c r="AV199" s="187" t="s">
        <v>90</v>
      </c>
      <c r="AW199" s="187" t="s">
        <v>90</v>
      </c>
      <c r="AX199" s="188">
        <f t="shared" si="104"/>
        <v>0</v>
      </c>
      <c r="AY199" s="188">
        <f t="shared" si="104"/>
        <v>0</v>
      </c>
    </row>
    <row r="200" spans="1:51" ht="76.5">
      <c r="A200" s="207" t="s">
        <v>424</v>
      </c>
      <c r="B200" s="140">
        <v>9112</v>
      </c>
      <c r="C200" s="140" t="s">
        <v>58</v>
      </c>
      <c r="D200" s="67">
        <f t="shared" si="95"/>
        <v>0</v>
      </c>
      <c r="E200" s="67">
        <f t="shared" si="116"/>
        <v>0</v>
      </c>
      <c r="F200" s="67">
        <f t="shared" si="117"/>
        <v>0</v>
      </c>
      <c r="G200" s="68"/>
      <c r="H200" s="68"/>
      <c r="I200" s="166" t="s">
        <v>90</v>
      </c>
      <c r="J200" s="166" t="s">
        <v>90</v>
      </c>
      <c r="K200" s="166" t="s">
        <v>90</v>
      </c>
      <c r="L200" s="166" t="s">
        <v>90</v>
      </c>
      <c r="M200" s="68"/>
      <c r="N200" s="68"/>
      <c r="O200" s="68"/>
      <c r="P200" s="68"/>
      <c r="Q200" s="68"/>
      <c r="R200" s="68"/>
      <c r="S200" s="68"/>
      <c r="T200" s="68"/>
      <c r="U200" s="67">
        <f t="shared" si="98"/>
        <v>0</v>
      </c>
      <c r="V200" s="67">
        <f t="shared" si="118"/>
        <v>0</v>
      </c>
      <c r="W200" s="67">
        <f t="shared" si="105"/>
        <v>0</v>
      </c>
      <c r="X200" s="68"/>
      <c r="Y200" s="68"/>
      <c r="Z200" s="166" t="s">
        <v>90</v>
      </c>
      <c r="AA200" s="166" t="s">
        <v>90</v>
      </c>
      <c r="AB200" s="166" t="s">
        <v>90</v>
      </c>
      <c r="AC200" s="166" t="s">
        <v>90</v>
      </c>
      <c r="AD200" s="68"/>
      <c r="AE200" s="68"/>
      <c r="AF200" s="68"/>
      <c r="AG200" s="68"/>
      <c r="AH200" s="68"/>
      <c r="AI200" s="68"/>
      <c r="AJ200" s="68"/>
      <c r="AK200" s="68"/>
      <c r="AL200" s="68"/>
      <c r="AM200" s="68"/>
      <c r="AN200" s="68"/>
      <c r="AO200" s="68"/>
      <c r="AP200" s="21"/>
      <c r="AQ200" s="125" t="str">
        <f t="shared" si="100"/>
        <v>стр.9112</v>
      </c>
      <c r="AR200" s="187" t="s">
        <v>90</v>
      </c>
      <c r="AS200" s="187" t="s">
        <v>90</v>
      </c>
      <c r="AT200" s="188">
        <f t="shared" si="103"/>
        <v>0</v>
      </c>
      <c r="AU200" s="188">
        <f t="shared" si="103"/>
        <v>0</v>
      </c>
      <c r="AV200" s="187" t="s">
        <v>90</v>
      </c>
      <c r="AW200" s="187" t="s">
        <v>90</v>
      </c>
      <c r="AX200" s="188">
        <f t="shared" si="104"/>
        <v>0</v>
      </c>
      <c r="AY200" s="188">
        <f t="shared" si="104"/>
        <v>0</v>
      </c>
    </row>
    <row r="201" spans="1:51" ht="63.75">
      <c r="A201" s="124" t="s">
        <v>176</v>
      </c>
      <c r="B201" s="141">
        <v>9113</v>
      </c>
      <c r="C201" s="140" t="s">
        <v>58</v>
      </c>
      <c r="D201" s="67">
        <f t="shared" si="95"/>
        <v>0</v>
      </c>
      <c r="E201" s="67">
        <f t="shared" si="116"/>
        <v>0</v>
      </c>
      <c r="F201" s="67">
        <f t="shared" si="117"/>
        <v>0</v>
      </c>
      <c r="G201" s="68"/>
      <c r="H201" s="68"/>
      <c r="I201" s="166" t="s">
        <v>90</v>
      </c>
      <c r="J201" s="166" t="s">
        <v>90</v>
      </c>
      <c r="K201" s="166" t="s">
        <v>90</v>
      </c>
      <c r="L201" s="166" t="s">
        <v>90</v>
      </c>
      <c r="M201" s="68"/>
      <c r="N201" s="68"/>
      <c r="O201" s="68"/>
      <c r="P201" s="68"/>
      <c r="Q201" s="68"/>
      <c r="R201" s="68"/>
      <c r="S201" s="68"/>
      <c r="T201" s="68"/>
      <c r="U201" s="67">
        <f t="shared" si="98"/>
        <v>0</v>
      </c>
      <c r="V201" s="67">
        <f t="shared" si="118"/>
        <v>0</v>
      </c>
      <c r="W201" s="67">
        <f t="shared" si="105"/>
        <v>0</v>
      </c>
      <c r="X201" s="68"/>
      <c r="Y201" s="68"/>
      <c r="Z201" s="166" t="s">
        <v>90</v>
      </c>
      <c r="AA201" s="166" t="s">
        <v>90</v>
      </c>
      <c r="AB201" s="166" t="s">
        <v>90</v>
      </c>
      <c r="AC201" s="166" t="s">
        <v>90</v>
      </c>
      <c r="AD201" s="68"/>
      <c r="AE201" s="68"/>
      <c r="AF201" s="68"/>
      <c r="AG201" s="68"/>
      <c r="AH201" s="68"/>
      <c r="AI201" s="68"/>
      <c r="AJ201" s="68"/>
      <c r="AK201" s="68"/>
      <c r="AL201" s="68"/>
      <c r="AM201" s="68"/>
      <c r="AN201" s="68"/>
      <c r="AO201" s="68"/>
      <c r="AP201" s="21"/>
      <c r="AQ201" s="125" t="str">
        <f t="shared" si="100"/>
        <v>стр.9113</v>
      </c>
      <c r="AR201" s="187" t="s">
        <v>90</v>
      </c>
      <c r="AS201" s="187" t="s">
        <v>90</v>
      </c>
      <c r="AT201" s="188">
        <f t="shared" si="103"/>
        <v>0</v>
      </c>
      <c r="AU201" s="188">
        <f t="shared" si="103"/>
        <v>0</v>
      </c>
      <c r="AV201" s="187" t="s">
        <v>90</v>
      </c>
      <c r="AW201" s="187" t="s">
        <v>90</v>
      </c>
      <c r="AX201" s="188">
        <f t="shared" si="104"/>
        <v>0</v>
      </c>
      <c r="AY201" s="188">
        <f t="shared" si="104"/>
        <v>0</v>
      </c>
    </row>
    <row r="202" spans="1:51" ht="63.75">
      <c r="A202" s="124" t="s">
        <v>177</v>
      </c>
      <c r="B202" s="140">
        <v>9114</v>
      </c>
      <c r="C202" s="140" t="s">
        <v>58</v>
      </c>
      <c r="D202" s="67">
        <f t="shared" si="95"/>
        <v>0</v>
      </c>
      <c r="E202" s="67">
        <f t="shared" si="116"/>
        <v>0</v>
      </c>
      <c r="F202" s="67">
        <f t="shared" si="117"/>
        <v>0</v>
      </c>
      <c r="G202" s="68"/>
      <c r="H202" s="68"/>
      <c r="I202" s="166" t="s">
        <v>90</v>
      </c>
      <c r="J202" s="166" t="s">
        <v>90</v>
      </c>
      <c r="K202" s="166" t="s">
        <v>90</v>
      </c>
      <c r="L202" s="166" t="s">
        <v>90</v>
      </c>
      <c r="M202" s="68"/>
      <c r="N202" s="68"/>
      <c r="O202" s="68"/>
      <c r="P202" s="68"/>
      <c r="Q202" s="68"/>
      <c r="R202" s="68"/>
      <c r="S202" s="68"/>
      <c r="T202" s="68"/>
      <c r="U202" s="67">
        <f t="shared" si="98"/>
        <v>0</v>
      </c>
      <c r="V202" s="67">
        <f t="shared" si="118"/>
        <v>0</v>
      </c>
      <c r="W202" s="67">
        <f t="shared" si="105"/>
        <v>0</v>
      </c>
      <c r="X202" s="68"/>
      <c r="Y202" s="68"/>
      <c r="Z202" s="166" t="s">
        <v>90</v>
      </c>
      <c r="AA202" s="166" t="s">
        <v>90</v>
      </c>
      <c r="AB202" s="166" t="s">
        <v>90</v>
      </c>
      <c r="AC202" s="166" t="s">
        <v>90</v>
      </c>
      <c r="AD202" s="68"/>
      <c r="AE202" s="68"/>
      <c r="AF202" s="68"/>
      <c r="AG202" s="68"/>
      <c r="AH202" s="68"/>
      <c r="AI202" s="68"/>
      <c r="AJ202" s="68"/>
      <c r="AK202" s="68"/>
      <c r="AL202" s="68"/>
      <c r="AM202" s="68"/>
      <c r="AN202" s="68"/>
      <c r="AO202" s="68"/>
      <c r="AP202" s="21"/>
      <c r="AQ202" s="125" t="str">
        <f t="shared" si="100"/>
        <v>стр.9114</v>
      </c>
      <c r="AR202" s="187" t="s">
        <v>90</v>
      </c>
      <c r="AS202" s="187" t="s">
        <v>90</v>
      </c>
      <c r="AT202" s="188">
        <f t="shared" si="103"/>
        <v>0</v>
      </c>
      <c r="AU202" s="188">
        <f t="shared" si="103"/>
        <v>0</v>
      </c>
      <c r="AV202" s="187" t="s">
        <v>90</v>
      </c>
      <c r="AW202" s="187" t="s">
        <v>90</v>
      </c>
      <c r="AX202" s="188">
        <f t="shared" si="104"/>
        <v>0</v>
      </c>
      <c r="AY202" s="188">
        <f t="shared" si="104"/>
        <v>0</v>
      </c>
    </row>
    <row r="203" spans="1:51" ht="38.25">
      <c r="A203" s="124" t="s">
        <v>178</v>
      </c>
      <c r="B203" s="141">
        <v>9115</v>
      </c>
      <c r="C203" s="140" t="s">
        <v>58</v>
      </c>
      <c r="D203" s="67">
        <f t="shared" si="95"/>
        <v>0</v>
      </c>
      <c r="E203" s="67">
        <f t="shared" si="116"/>
        <v>0</v>
      </c>
      <c r="F203" s="67">
        <f t="shared" si="117"/>
        <v>0</v>
      </c>
      <c r="G203" s="68"/>
      <c r="H203" s="68"/>
      <c r="I203" s="166" t="s">
        <v>90</v>
      </c>
      <c r="J203" s="166" t="s">
        <v>90</v>
      </c>
      <c r="K203" s="166" t="s">
        <v>90</v>
      </c>
      <c r="L203" s="166" t="s">
        <v>90</v>
      </c>
      <c r="M203" s="68"/>
      <c r="N203" s="68"/>
      <c r="O203" s="68"/>
      <c r="P203" s="68"/>
      <c r="Q203" s="68"/>
      <c r="R203" s="68"/>
      <c r="S203" s="68"/>
      <c r="T203" s="68"/>
      <c r="U203" s="67">
        <f t="shared" si="98"/>
        <v>0</v>
      </c>
      <c r="V203" s="67">
        <f t="shared" si="118"/>
        <v>0</v>
      </c>
      <c r="W203" s="67">
        <f t="shared" si="105"/>
        <v>0</v>
      </c>
      <c r="X203" s="68"/>
      <c r="Y203" s="68"/>
      <c r="Z203" s="166" t="s">
        <v>90</v>
      </c>
      <c r="AA203" s="166" t="s">
        <v>90</v>
      </c>
      <c r="AB203" s="166" t="s">
        <v>90</v>
      </c>
      <c r="AC203" s="166" t="s">
        <v>90</v>
      </c>
      <c r="AD203" s="68"/>
      <c r="AE203" s="68"/>
      <c r="AF203" s="68"/>
      <c r="AG203" s="68"/>
      <c r="AH203" s="68"/>
      <c r="AI203" s="68"/>
      <c r="AJ203" s="68"/>
      <c r="AK203" s="68"/>
      <c r="AL203" s="68"/>
      <c r="AM203" s="68"/>
      <c r="AN203" s="68"/>
      <c r="AO203" s="68"/>
      <c r="AP203" s="21"/>
      <c r="AQ203" s="125" t="str">
        <f t="shared" si="100"/>
        <v>стр.9115</v>
      </c>
      <c r="AR203" s="187" t="s">
        <v>90</v>
      </c>
      <c r="AS203" s="187" t="s">
        <v>90</v>
      </c>
      <c r="AT203" s="188">
        <f t="shared" si="103"/>
        <v>0</v>
      </c>
      <c r="AU203" s="188">
        <f t="shared" si="103"/>
        <v>0</v>
      </c>
      <c r="AV203" s="187" t="s">
        <v>90</v>
      </c>
      <c r="AW203" s="187" t="s">
        <v>90</v>
      </c>
      <c r="AX203" s="188">
        <f t="shared" si="104"/>
        <v>0</v>
      </c>
      <c r="AY203" s="188">
        <f t="shared" si="104"/>
        <v>0</v>
      </c>
    </row>
    <row r="204" spans="1:51" ht="63.75">
      <c r="A204" s="124" t="s">
        <v>179</v>
      </c>
      <c r="B204" s="140">
        <v>9116</v>
      </c>
      <c r="C204" s="140" t="s">
        <v>58</v>
      </c>
      <c r="D204" s="67">
        <f t="shared" si="95"/>
        <v>0</v>
      </c>
      <c r="E204" s="67">
        <f t="shared" si="116"/>
        <v>0</v>
      </c>
      <c r="F204" s="67">
        <f t="shared" si="117"/>
        <v>0</v>
      </c>
      <c r="G204" s="68"/>
      <c r="H204" s="68"/>
      <c r="I204" s="166" t="s">
        <v>90</v>
      </c>
      <c r="J204" s="166" t="s">
        <v>90</v>
      </c>
      <c r="K204" s="166" t="s">
        <v>90</v>
      </c>
      <c r="L204" s="166" t="s">
        <v>90</v>
      </c>
      <c r="M204" s="68"/>
      <c r="N204" s="68"/>
      <c r="O204" s="68"/>
      <c r="P204" s="68"/>
      <c r="Q204" s="68"/>
      <c r="R204" s="68"/>
      <c r="S204" s="68"/>
      <c r="T204" s="68"/>
      <c r="U204" s="67">
        <f t="shared" si="98"/>
        <v>0</v>
      </c>
      <c r="V204" s="67">
        <f t="shared" si="118"/>
        <v>0</v>
      </c>
      <c r="W204" s="67">
        <f t="shared" si="105"/>
        <v>0</v>
      </c>
      <c r="X204" s="68"/>
      <c r="Y204" s="68"/>
      <c r="Z204" s="166" t="s">
        <v>90</v>
      </c>
      <c r="AA204" s="166" t="s">
        <v>90</v>
      </c>
      <c r="AB204" s="166" t="s">
        <v>90</v>
      </c>
      <c r="AC204" s="166" t="s">
        <v>90</v>
      </c>
      <c r="AD204" s="68"/>
      <c r="AE204" s="68"/>
      <c r="AF204" s="68"/>
      <c r="AG204" s="68"/>
      <c r="AH204" s="68"/>
      <c r="AI204" s="68"/>
      <c r="AJ204" s="68"/>
      <c r="AK204" s="68"/>
      <c r="AL204" s="68"/>
      <c r="AM204" s="68"/>
      <c r="AN204" s="68"/>
      <c r="AO204" s="68"/>
      <c r="AP204" s="21"/>
      <c r="AQ204" s="125" t="str">
        <f t="shared" si="100"/>
        <v>стр.9116</v>
      </c>
      <c r="AR204" s="187" t="s">
        <v>90</v>
      </c>
      <c r="AS204" s="187" t="s">
        <v>90</v>
      </c>
      <c r="AT204" s="188">
        <f t="shared" si="103"/>
        <v>0</v>
      </c>
      <c r="AU204" s="188">
        <f t="shared" si="103"/>
        <v>0</v>
      </c>
      <c r="AV204" s="187" t="s">
        <v>90</v>
      </c>
      <c r="AW204" s="187" t="s">
        <v>90</v>
      </c>
      <c r="AX204" s="188">
        <f t="shared" si="104"/>
        <v>0</v>
      </c>
      <c r="AY204" s="188">
        <f t="shared" si="104"/>
        <v>0</v>
      </c>
    </row>
    <row r="205" spans="1:51" ht="66.75" customHeight="1">
      <c r="A205" s="128" t="s">
        <v>207</v>
      </c>
      <c r="B205" s="139">
        <v>9120</v>
      </c>
      <c r="C205" s="139" t="s">
        <v>58</v>
      </c>
      <c r="D205" s="120">
        <f t="shared" si="95"/>
        <v>0</v>
      </c>
      <c r="E205" s="120">
        <f t="shared" si="116"/>
        <v>0</v>
      </c>
      <c r="F205" s="120">
        <f t="shared" si="117"/>
        <v>0</v>
      </c>
      <c r="G205" s="131"/>
      <c r="H205" s="131"/>
      <c r="I205" s="87" t="s">
        <v>90</v>
      </c>
      <c r="J205" s="87" t="s">
        <v>90</v>
      </c>
      <c r="K205" s="87" t="s">
        <v>90</v>
      </c>
      <c r="L205" s="87" t="s">
        <v>90</v>
      </c>
      <c r="M205" s="131"/>
      <c r="N205" s="131"/>
      <c r="O205" s="131"/>
      <c r="P205" s="131"/>
      <c r="Q205" s="131"/>
      <c r="R205" s="131"/>
      <c r="S205" s="131"/>
      <c r="T205" s="131"/>
      <c r="U205" s="120">
        <f t="shared" si="98"/>
        <v>0</v>
      </c>
      <c r="V205" s="120">
        <f t="shared" si="118"/>
        <v>0</v>
      </c>
      <c r="W205" s="120">
        <f t="shared" si="105"/>
        <v>0</v>
      </c>
      <c r="X205" s="131"/>
      <c r="Y205" s="131"/>
      <c r="Z205" s="87" t="s">
        <v>90</v>
      </c>
      <c r="AA205" s="87" t="s">
        <v>90</v>
      </c>
      <c r="AB205" s="87" t="s">
        <v>90</v>
      </c>
      <c r="AC205" s="87" t="s">
        <v>90</v>
      </c>
      <c r="AD205" s="131"/>
      <c r="AE205" s="131"/>
      <c r="AF205" s="131"/>
      <c r="AG205" s="131"/>
      <c r="AH205" s="131"/>
      <c r="AI205" s="131"/>
      <c r="AJ205" s="131"/>
      <c r="AK205" s="131"/>
      <c r="AL205" s="131"/>
      <c r="AM205" s="131"/>
      <c r="AN205" s="131"/>
      <c r="AO205" s="131"/>
      <c r="AP205" s="21"/>
      <c r="AQ205" s="125" t="str">
        <f t="shared" si="100"/>
        <v>стр.9120</v>
      </c>
      <c r="AR205" s="187" t="s">
        <v>90</v>
      </c>
      <c r="AS205" s="187" t="s">
        <v>90</v>
      </c>
      <c r="AT205" s="188">
        <f t="shared" si="103"/>
        <v>0</v>
      </c>
      <c r="AU205" s="188">
        <f t="shared" si="103"/>
        <v>0</v>
      </c>
      <c r="AV205" s="187" t="s">
        <v>90</v>
      </c>
      <c r="AW205" s="187" t="s">
        <v>90</v>
      </c>
      <c r="AX205" s="188">
        <f t="shared" si="104"/>
        <v>0</v>
      </c>
      <c r="AY205" s="188">
        <f t="shared" si="104"/>
        <v>0</v>
      </c>
    </row>
    <row r="206" spans="1:51" ht="25.5">
      <c r="A206" s="128" t="s">
        <v>208</v>
      </c>
      <c r="B206" s="139">
        <v>9130</v>
      </c>
      <c r="C206" s="139" t="s">
        <v>59</v>
      </c>
      <c r="D206" s="121" t="s">
        <v>90</v>
      </c>
      <c r="E206" s="121" t="s">
        <v>90</v>
      </c>
      <c r="F206" s="120">
        <f t="shared" si="117"/>
        <v>0</v>
      </c>
      <c r="G206" s="121" t="s">
        <v>90</v>
      </c>
      <c r="H206" s="119">
        <f>SUM(H207:H217)</f>
        <v>0</v>
      </c>
      <c r="I206" s="87" t="s">
        <v>90</v>
      </c>
      <c r="J206" s="87" t="s">
        <v>90</v>
      </c>
      <c r="K206" s="87" t="s">
        <v>90</v>
      </c>
      <c r="L206" s="87" t="s">
        <v>90</v>
      </c>
      <c r="M206" s="121" t="s">
        <v>90</v>
      </c>
      <c r="N206" s="119">
        <f>SUM(N207:N217)</f>
        <v>0</v>
      </c>
      <c r="O206" s="121" t="s">
        <v>90</v>
      </c>
      <c r="P206" s="119">
        <f>SUM(P207:P217)</f>
        <v>0</v>
      </c>
      <c r="Q206" s="121" t="s">
        <v>90</v>
      </c>
      <c r="R206" s="119">
        <f>SUM(R207:R217)</f>
        <v>0</v>
      </c>
      <c r="S206" s="121" t="s">
        <v>90</v>
      </c>
      <c r="T206" s="119">
        <f>SUM(T207:T217)</f>
        <v>0</v>
      </c>
      <c r="U206" s="121" t="s">
        <v>90</v>
      </c>
      <c r="V206" s="121" t="s">
        <v>90</v>
      </c>
      <c r="W206" s="120">
        <f t="shared" si="105"/>
        <v>0</v>
      </c>
      <c r="X206" s="121" t="s">
        <v>90</v>
      </c>
      <c r="Y206" s="119">
        <f>SUM(Y207:Y217)</f>
        <v>0</v>
      </c>
      <c r="Z206" s="87" t="s">
        <v>90</v>
      </c>
      <c r="AA206" s="87" t="s">
        <v>90</v>
      </c>
      <c r="AB206" s="87" t="s">
        <v>90</v>
      </c>
      <c r="AC206" s="87" t="s">
        <v>90</v>
      </c>
      <c r="AD206" s="121" t="s">
        <v>90</v>
      </c>
      <c r="AE206" s="119">
        <f>SUM(AE207:AE217)</f>
        <v>0</v>
      </c>
      <c r="AF206" s="121" t="s">
        <v>90</v>
      </c>
      <c r="AG206" s="119">
        <f>SUM(AG207:AG217)</f>
        <v>0</v>
      </c>
      <c r="AH206" s="121" t="s">
        <v>90</v>
      </c>
      <c r="AI206" s="119">
        <f>SUM(AI207:AI217)</f>
        <v>0</v>
      </c>
      <c r="AJ206" s="121" t="s">
        <v>90</v>
      </c>
      <c r="AK206" s="119">
        <f>SUM(AK207:AK217)</f>
        <v>0</v>
      </c>
      <c r="AL206" s="121" t="s">
        <v>90</v>
      </c>
      <c r="AM206" s="119">
        <f>SUM(AM207:AM217)</f>
        <v>0</v>
      </c>
      <c r="AN206" s="121" t="s">
        <v>90</v>
      </c>
      <c r="AO206" s="119">
        <f>SUM(AO207:AO217)</f>
        <v>0</v>
      </c>
      <c r="AP206" s="21"/>
      <c r="AQ206" s="125" t="str">
        <f t="shared" si="100"/>
        <v>стр.9130</v>
      </c>
      <c r="AR206" s="187" t="s">
        <v>90</v>
      </c>
      <c r="AS206" s="187" t="s">
        <v>90</v>
      </c>
      <c r="AT206" s="187" t="s">
        <v>90</v>
      </c>
      <c r="AU206" s="188">
        <f t="shared" si="103"/>
        <v>0</v>
      </c>
      <c r="AV206" s="187" t="s">
        <v>90</v>
      </c>
      <c r="AW206" s="187" t="s">
        <v>90</v>
      </c>
      <c r="AX206" s="187" t="s">
        <v>90</v>
      </c>
      <c r="AY206" s="188">
        <f t="shared" si="104"/>
        <v>0</v>
      </c>
    </row>
    <row r="207" spans="1:51" ht="25.5">
      <c r="A207" s="124" t="s">
        <v>195</v>
      </c>
      <c r="B207" s="140">
        <v>9131</v>
      </c>
      <c r="C207" s="140" t="s">
        <v>93</v>
      </c>
      <c r="D207" s="126">
        <f>SUM(G207,M207,Q207,S207)</f>
        <v>0</v>
      </c>
      <c r="E207" s="115">
        <f>IF(D207&lt;&gt;0,F207/D207*1000,0)</f>
        <v>0</v>
      </c>
      <c r="F207" s="115">
        <f>SUM(H207,N207,R207,T207)</f>
        <v>0</v>
      </c>
      <c r="G207" s="118"/>
      <c r="H207" s="116"/>
      <c r="I207" s="166" t="s">
        <v>90</v>
      </c>
      <c r="J207" s="166" t="s">
        <v>90</v>
      </c>
      <c r="K207" s="166" t="s">
        <v>90</v>
      </c>
      <c r="L207" s="166" t="s">
        <v>90</v>
      </c>
      <c r="M207" s="118"/>
      <c r="N207" s="116"/>
      <c r="O207" s="118"/>
      <c r="P207" s="116"/>
      <c r="Q207" s="118"/>
      <c r="R207" s="116"/>
      <c r="S207" s="118"/>
      <c r="T207" s="116"/>
      <c r="U207" s="126">
        <f>SUM(X207,AD207,AH207,AJ207)</f>
        <v>0</v>
      </c>
      <c r="V207" s="115">
        <f>IF(U207&lt;&gt;0,W207/U207*1000,0)</f>
        <v>0</v>
      </c>
      <c r="W207" s="115">
        <f t="shared" si="105"/>
        <v>0</v>
      </c>
      <c r="X207" s="118"/>
      <c r="Y207" s="116"/>
      <c r="Z207" s="166" t="s">
        <v>90</v>
      </c>
      <c r="AA207" s="166" t="s">
        <v>90</v>
      </c>
      <c r="AB207" s="166" t="s">
        <v>90</v>
      </c>
      <c r="AC207" s="166" t="s">
        <v>90</v>
      </c>
      <c r="AD207" s="118"/>
      <c r="AE207" s="116"/>
      <c r="AF207" s="118"/>
      <c r="AG207" s="116"/>
      <c r="AH207" s="118"/>
      <c r="AI207" s="116"/>
      <c r="AJ207" s="118"/>
      <c r="AK207" s="116"/>
      <c r="AL207" s="118"/>
      <c r="AM207" s="116"/>
      <c r="AN207" s="118"/>
      <c r="AO207" s="116"/>
      <c r="AP207" s="21"/>
      <c r="AQ207" s="125" t="str">
        <f t="shared" si="100"/>
        <v>стр.9131</v>
      </c>
      <c r="AR207" s="187" t="s">
        <v>90</v>
      </c>
      <c r="AS207" s="187" t="s">
        <v>90</v>
      </c>
      <c r="AT207" s="188">
        <f t="shared" si="103"/>
        <v>0</v>
      </c>
      <c r="AU207" s="188">
        <f t="shared" si="103"/>
        <v>0</v>
      </c>
      <c r="AV207" s="187" t="s">
        <v>90</v>
      </c>
      <c r="AW207" s="187" t="s">
        <v>90</v>
      </c>
      <c r="AX207" s="188">
        <f t="shared" si="104"/>
        <v>0</v>
      </c>
      <c r="AY207" s="188">
        <f t="shared" si="104"/>
        <v>0</v>
      </c>
    </row>
    <row r="208" spans="1:51" ht="25.5">
      <c r="A208" s="124" t="s">
        <v>180</v>
      </c>
      <c r="B208" s="140">
        <v>9132</v>
      </c>
      <c r="C208" s="140" t="s">
        <v>58</v>
      </c>
      <c r="D208" s="67">
        <f t="shared" si="95"/>
        <v>0</v>
      </c>
      <c r="E208" s="67">
        <f aca="true" t="shared" si="123" ref="E208:E223">IF(D208&lt;&gt;0,F208/D208*1000,0)</f>
        <v>0</v>
      </c>
      <c r="F208" s="67">
        <f aca="true" t="shared" si="124" ref="F208:F223">SUM(H208,N208,R208,T208)</f>
        <v>0</v>
      </c>
      <c r="G208" s="68"/>
      <c r="H208" s="68"/>
      <c r="I208" s="166" t="s">
        <v>90</v>
      </c>
      <c r="J208" s="166" t="s">
        <v>90</v>
      </c>
      <c r="K208" s="166" t="s">
        <v>90</v>
      </c>
      <c r="L208" s="166" t="s">
        <v>90</v>
      </c>
      <c r="M208" s="68"/>
      <c r="N208" s="68"/>
      <c r="O208" s="68"/>
      <c r="P208" s="68"/>
      <c r="Q208" s="68"/>
      <c r="R208" s="68"/>
      <c r="S208" s="68"/>
      <c r="T208" s="68"/>
      <c r="U208" s="67">
        <f aca="true" t="shared" si="125" ref="U208:U223">SUM(X208,AD208,AH208,AJ208)</f>
        <v>0</v>
      </c>
      <c r="V208" s="67">
        <f aca="true" t="shared" si="126" ref="V208:V223">IF(U208&lt;&gt;0,W208/U208*1000,0)</f>
        <v>0</v>
      </c>
      <c r="W208" s="67">
        <f t="shared" si="105"/>
        <v>0</v>
      </c>
      <c r="X208" s="68"/>
      <c r="Y208" s="68"/>
      <c r="Z208" s="166" t="s">
        <v>90</v>
      </c>
      <c r="AA208" s="166" t="s">
        <v>90</v>
      </c>
      <c r="AB208" s="166" t="s">
        <v>90</v>
      </c>
      <c r="AC208" s="166" t="s">
        <v>90</v>
      </c>
      <c r="AD208" s="68"/>
      <c r="AE208" s="68"/>
      <c r="AF208" s="68"/>
      <c r="AG208" s="68"/>
      <c r="AH208" s="68"/>
      <c r="AI208" s="68"/>
      <c r="AJ208" s="68"/>
      <c r="AK208" s="68"/>
      <c r="AL208" s="68"/>
      <c r="AM208" s="68"/>
      <c r="AN208" s="68"/>
      <c r="AO208" s="68"/>
      <c r="AP208" s="21"/>
      <c r="AQ208" s="125" t="str">
        <f t="shared" si="100"/>
        <v>стр.9132</v>
      </c>
      <c r="AR208" s="187" t="s">
        <v>90</v>
      </c>
      <c r="AS208" s="187" t="s">
        <v>90</v>
      </c>
      <c r="AT208" s="188">
        <f t="shared" si="103"/>
        <v>0</v>
      </c>
      <c r="AU208" s="188">
        <f t="shared" si="103"/>
        <v>0</v>
      </c>
      <c r="AV208" s="187" t="s">
        <v>90</v>
      </c>
      <c r="AW208" s="187" t="s">
        <v>90</v>
      </c>
      <c r="AX208" s="188">
        <f t="shared" si="104"/>
        <v>0</v>
      </c>
      <c r="AY208" s="188">
        <f t="shared" si="104"/>
        <v>0</v>
      </c>
    </row>
    <row r="209" spans="1:51" ht="25.5">
      <c r="A209" s="124" t="s">
        <v>181</v>
      </c>
      <c r="B209" s="140">
        <v>9133</v>
      </c>
      <c r="C209" s="140" t="s">
        <v>58</v>
      </c>
      <c r="D209" s="67">
        <f t="shared" si="95"/>
        <v>0</v>
      </c>
      <c r="E209" s="67">
        <f t="shared" si="123"/>
        <v>0</v>
      </c>
      <c r="F209" s="67">
        <f t="shared" si="124"/>
        <v>0</v>
      </c>
      <c r="G209" s="68"/>
      <c r="H209" s="68"/>
      <c r="I209" s="166" t="s">
        <v>90</v>
      </c>
      <c r="J209" s="166" t="s">
        <v>90</v>
      </c>
      <c r="K209" s="166" t="s">
        <v>90</v>
      </c>
      <c r="L209" s="166" t="s">
        <v>90</v>
      </c>
      <c r="M209" s="68"/>
      <c r="N209" s="68"/>
      <c r="O209" s="68"/>
      <c r="P209" s="68"/>
      <c r="Q209" s="68"/>
      <c r="R209" s="68"/>
      <c r="S209" s="68"/>
      <c r="T209" s="68"/>
      <c r="U209" s="67">
        <f t="shared" si="125"/>
        <v>0</v>
      </c>
      <c r="V209" s="67">
        <f t="shared" si="126"/>
        <v>0</v>
      </c>
      <c r="W209" s="67">
        <f t="shared" si="105"/>
        <v>0</v>
      </c>
      <c r="X209" s="68"/>
      <c r="Y209" s="68"/>
      <c r="Z209" s="166" t="s">
        <v>90</v>
      </c>
      <c r="AA209" s="166" t="s">
        <v>90</v>
      </c>
      <c r="AB209" s="166" t="s">
        <v>90</v>
      </c>
      <c r="AC209" s="166" t="s">
        <v>90</v>
      </c>
      <c r="AD209" s="68"/>
      <c r="AE209" s="68"/>
      <c r="AF209" s="68"/>
      <c r="AG209" s="68"/>
      <c r="AH209" s="68"/>
      <c r="AI209" s="68"/>
      <c r="AJ209" s="68"/>
      <c r="AK209" s="68"/>
      <c r="AL209" s="68"/>
      <c r="AM209" s="68"/>
      <c r="AN209" s="68"/>
      <c r="AO209" s="68"/>
      <c r="AP209" s="21"/>
      <c r="AQ209" s="125" t="str">
        <f t="shared" si="100"/>
        <v>стр.9133</v>
      </c>
      <c r="AR209" s="187" t="s">
        <v>90</v>
      </c>
      <c r="AS209" s="187" t="s">
        <v>90</v>
      </c>
      <c r="AT209" s="188">
        <f t="shared" si="103"/>
        <v>0</v>
      </c>
      <c r="AU209" s="188">
        <f t="shared" si="103"/>
        <v>0</v>
      </c>
      <c r="AV209" s="187" t="s">
        <v>90</v>
      </c>
      <c r="AW209" s="187" t="s">
        <v>90</v>
      </c>
      <c r="AX209" s="188">
        <f t="shared" si="104"/>
        <v>0</v>
      </c>
      <c r="AY209" s="188">
        <f t="shared" si="104"/>
        <v>0</v>
      </c>
    </row>
    <row r="210" spans="1:51" ht="38.25">
      <c r="A210" s="124" t="s">
        <v>182</v>
      </c>
      <c r="B210" s="140">
        <v>9134</v>
      </c>
      <c r="C210" s="140" t="s">
        <v>58</v>
      </c>
      <c r="D210" s="67">
        <f t="shared" si="95"/>
        <v>0</v>
      </c>
      <c r="E210" s="67">
        <f t="shared" si="123"/>
        <v>0</v>
      </c>
      <c r="F210" s="67">
        <f t="shared" si="124"/>
        <v>0</v>
      </c>
      <c r="G210" s="68"/>
      <c r="H210" s="68"/>
      <c r="I210" s="166" t="s">
        <v>90</v>
      </c>
      <c r="J210" s="166" t="s">
        <v>90</v>
      </c>
      <c r="K210" s="166" t="s">
        <v>90</v>
      </c>
      <c r="L210" s="166" t="s">
        <v>90</v>
      </c>
      <c r="M210" s="68"/>
      <c r="N210" s="68"/>
      <c r="O210" s="68"/>
      <c r="P210" s="68"/>
      <c r="Q210" s="68"/>
      <c r="R210" s="68"/>
      <c r="S210" s="68"/>
      <c r="T210" s="68"/>
      <c r="U210" s="67">
        <f t="shared" si="125"/>
        <v>0</v>
      </c>
      <c r="V210" s="67">
        <f t="shared" si="126"/>
        <v>0</v>
      </c>
      <c r="W210" s="67">
        <f t="shared" si="105"/>
        <v>0</v>
      </c>
      <c r="X210" s="68"/>
      <c r="Y210" s="68"/>
      <c r="Z210" s="166" t="s">
        <v>90</v>
      </c>
      <c r="AA210" s="166" t="s">
        <v>90</v>
      </c>
      <c r="AB210" s="166" t="s">
        <v>90</v>
      </c>
      <c r="AC210" s="166" t="s">
        <v>90</v>
      </c>
      <c r="AD210" s="68"/>
      <c r="AE210" s="68"/>
      <c r="AF210" s="68"/>
      <c r="AG210" s="68"/>
      <c r="AH210" s="68"/>
      <c r="AI210" s="68"/>
      <c r="AJ210" s="68"/>
      <c r="AK210" s="68"/>
      <c r="AL210" s="68"/>
      <c r="AM210" s="68"/>
      <c r="AN210" s="68"/>
      <c r="AO210" s="68"/>
      <c r="AP210" s="21"/>
      <c r="AQ210" s="125" t="str">
        <f t="shared" si="100"/>
        <v>стр.9134</v>
      </c>
      <c r="AR210" s="187" t="s">
        <v>90</v>
      </c>
      <c r="AS210" s="187" t="s">
        <v>90</v>
      </c>
      <c r="AT210" s="188">
        <f t="shared" si="103"/>
        <v>0</v>
      </c>
      <c r="AU210" s="188">
        <f t="shared" si="103"/>
        <v>0</v>
      </c>
      <c r="AV210" s="187" t="s">
        <v>90</v>
      </c>
      <c r="AW210" s="187" t="s">
        <v>90</v>
      </c>
      <c r="AX210" s="188">
        <f t="shared" si="104"/>
        <v>0</v>
      </c>
      <c r="AY210" s="188">
        <f t="shared" si="104"/>
        <v>0</v>
      </c>
    </row>
    <row r="211" spans="1:51" ht="25.5">
      <c r="A211" s="124" t="s">
        <v>183</v>
      </c>
      <c r="B211" s="140">
        <v>9135</v>
      </c>
      <c r="C211" s="140" t="s">
        <v>58</v>
      </c>
      <c r="D211" s="67">
        <f t="shared" si="95"/>
        <v>0</v>
      </c>
      <c r="E211" s="67">
        <f t="shared" si="123"/>
        <v>0</v>
      </c>
      <c r="F211" s="67">
        <f t="shared" si="124"/>
        <v>0</v>
      </c>
      <c r="G211" s="68"/>
      <c r="H211" s="68"/>
      <c r="I211" s="166" t="s">
        <v>90</v>
      </c>
      <c r="J211" s="166" t="s">
        <v>90</v>
      </c>
      <c r="K211" s="166" t="s">
        <v>90</v>
      </c>
      <c r="L211" s="166" t="s">
        <v>90</v>
      </c>
      <c r="M211" s="68"/>
      <c r="N211" s="68"/>
      <c r="O211" s="68"/>
      <c r="P211" s="68"/>
      <c r="Q211" s="68"/>
      <c r="R211" s="68"/>
      <c r="S211" s="68"/>
      <c r="T211" s="68"/>
      <c r="U211" s="67">
        <f t="shared" si="125"/>
        <v>0</v>
      </c>
      <c r="V211" s="67">
        <f t="shared" si="126"/>
        <v>0</v>
      </c>
      <c r="W211" s="67">
        <f t="shared" si="105"/>
        <v>0</v>
      </c>
      <c r="X211" s="68"/>
      <c r="Y211" s="68"/>
      <c r="Z211" s="166" t="s">
        <v>90</v>
      </c>
      <c r="AA211" s="166" t="s">
        <v>90</v>
      </c>
      <c r="AB211" s="166" t="s">
        <v>90</v>
      </c>
      <c r="AC211" s="166" t="s">
        <v>90</v>
      </c>
      <c r="AD211" s="68"/>
      <c r="AE211" s="68"/>
      <c r="AF211" s="68"/>
      <c r="AG211" s="68"/>
      <c r="AH211" s="68"/>
      <c r="AI211" s="68"/>
      <c r="AJ211" s="68"/>
      <c r="AK211" s="68"/>
      <c r="AL211" s="68"/>
      <c r="AM211" s="68"/>
      <c r="AN211" s="68"/>
      <c r="AO211" s="68"/>
      <c r="AP211" s="21"/>
      <c r="AQ211" s="125" t="str">
        <f t="shared" si="100"/>
        <v>стр.9135</v>
      </c>
      <c r="AR211" s="187" t="s">
        <v>90</v>
      </c>
      <c r="AS211" s="187" t="s">
        <v>90</v>
      </c>
      <c r="AT211" s="188">
        <f t="shared" si="103"/>
        <v>0</v>
      </c>
      <c r="AU211" s="188">
        <f t="shared" si="103"/>
        <v>0</v>
      </c>
      <c r="AV211" s="187" t="s">
        <v>90</v>
      </c>
      <c r="AW211" s="187" t="s">
        <v>90</v>
      </c>
      <c r="AX211" s="188">
        <f t="shared" si="104"/>
        <v>0</v>
      </c>
      <c r="AY211" s="188">
        <f t="shared" si="104"/>
        <v>0</v>
      </c>
    </row>
    <row r="212" spans="1:51" ht="25.5">
      <c r="A212" s="124" t="s">
        <v>184</v>
      </c>
      <c r="B212" s="140">
        <v>9136</v>
      </c>
      <c r="C212" s="140" t="s">
        <v>58</v>
      </c>
      <c r="D212" s="67">
        <f t="shared" si="95"/>
        <v>0</v>
      </c>
      <c r="E212" s="67">
        <f t="shared" si="123"/>
        <v>0</v>
      </c>
      <c r="F212" s="67">
        <f t="shared" si="124"/>
        <v>0</v>
      </c>
      <c r="G212" s="68"/>
      <c r="H212" s="68"/>
      <c r="I212" s="166" t="s">
        <v>90</v>
      </c>
      <c r="J212" s="166" t="s">
        <v>90</v>
      </c>
      <c r="K212" s="166" t="s">
        <v>90</v>
      </c>
      <c r="L212" s="166" t="s">
        <v>90</v>
      </c>
      <c r="M212" s="68"/>
      <c r="N212" s="68"/>
      <c r="O212" s="68"/>
      <c r="P212" s="68"/>
      <c r="Q212" s="68"/>
      <c r="R212" s="68"/>
      <c r="S212" s="68"/>
      <c r="T212" s="68"/>
      <c r="U212" s="67">
        <f t="shared" si="125"/>
        <v>0</v>
      </c>
      <c r="V212" s="67">
        <f t="shared" si="126"/>
        <v>0</v>
      </c>
      <c r="W212" s="67">
        <f t="shared" si="105"/>
        <v>0</v>
      </c>
      <c r="X212" s="68"/>
      <c r="Y212" s="68"/>
      <c r="Z212" s="166" t="s">
        <v>90</v>
      </c>
      <c r="AA212" s="166" t="s">
        <v>90</v>
      </c>
      <c r="AB212" s="166" t="s">
        <v>90</v>
      </c>
      <c r="AC212" s="166" t="s">
        <v>90</v>
      </c>
      <c r="AD212" s="68"/>
      <c r="AE212" s="68"/>
      <c r="AF212" s="68"/>
      <c r="AG212" s="68"/>
      <c r="AH212" s="68"/>
      <c r="AI212" s="68"/>
      <c r="AJ212" s="68"/>
      <c r="AK212" s="68"/>
      <c r="AL212" s="68"/>
      <c r="AM212" s="68"/>
      <c r="AN212" s="68"/>
      <c r="AO212" s="68"/>
      <c r="AP212" s="21"/>
      <c r="AQ212" s="125" t="str">
        <f t="shared" si="100"/>
        <v>стр.9136</v>
      </c>
      <c r="AR212" s="187" t="s">
        <v>90</v>
      </c>
      <c r="AS212" s="187" t="s">
        <v>90</v>
      </c>
      <c r="AT212" s="188">
        <f t="shared" si="103"/>
        <v>0</v>
      </c>
      <c r="AU212" s="188">
        <f t="shared" si="103"/>
        <v>0</v>
      </c>
      <c r="AV212" s="187" t="s">
        <v>90</v>
      </c>
      <c r="AW212" s="187" t="s">
        <v>90</v>
      </c>
      <c r="AX212" s="188">
        <f t="shared" si="104"/>
        <v>0</v>
      </c>
      <c r="AY212" s="188">
        <f t="shared" si="104"/>
        <v>0</v>
      </c>
    </row>
    <row r="213" spans="1:51" ht="38.25">
      <c r="A213" s="124" t="s">
        <v>185</v>
      </c>
      <c r="B213" s="140">
        <v>9137</v>
      </c>
      <c r="C213" s="140" t="s">
        <v>58</v>
      </c>
      <c r="D213" s="67">
        <f t="shared" si="95"/>
        <v>0</v>
      </c>
      <c r="E213" s="67">
        <f t="shared" si="123"/>
        <v>0</v>
      </c>
      <c r="F213" s="67">
        <f t="shared" si="124"/>
        <v>0</v>
      </c>
      <c r="G213" s="68"/>
      <c r="H213" s="68"/>
      <c r="I213" s="166" t="s">
        <v>90</v>
      </c>
      <c r="J213" s="166" t="s">
        <v>90</v>
      </c>
      <c r="K213" s="166" t="s">
        <v>90</v>
      </c>
      <c r="L213" s="166" t="s">
        <v>90</v>
      </c>
      <c r="M213" s="68"/>
      <c r="N213" s="68"/>
      <c r="O213" s="68"/>
      <c r="P213" s="68"/>
      <c r="Q213" s="68"/>
      <c r="R213" s="68"/>
      <c r="S213" s="68"/>
      <c r="T213" s="68"/>
      <c r="U213" s="67">
        <f t="shared" si="125"/>
        <v>0</v>
      </c>
      <c r="V213" s="67">
        <f t="shared" si="126"/>
        <v>0</v>
      </c>
      <c r="W213" s="67">
        <f t="shared" si="105"/>
        <v>0</v>
      </c>
      <c r="X213" s="68"/>
      <c r="Y213" s="68"/>
      <c r="Z213" s="166" t="s">
        <v>90</v>
      </c>
      <c r="AA213" s="166" t="s">
        <v>90</v>
      </c>
      <c r="AB213" s="166" t="s">
        <v>90</v>
      </c>
      <c r="AC213" s="166" t="s">
        <v>90</v>
      </c>
      <c r="AD213" s="68"/>
      <c r="AE213" s="68"/>
      <c r="AF213" s="68"/>
      <c r="AG213" s="68"/>
      <c r="AH213" s="68"/>
      <c r="AI213" s="68"/>
      <c r="AJ213" s="68"/>
      <c r="AK213" s="68"/>
      <c r="AL213" s="68"/>
      <c r="AM213" s="68"/>
      <c r="AN213" s="68"/>
      <c r="AO213" s="68"/>
      <c r="AP213" s="21"/>
      <c r="AQ213" s="125" t="str">
        <f t="shared" si="100"/>
        <v>стр.9137</v>
      </c>
      <c r="AR213" s="187" t="s">
        <v>90</v>
      </c>
      <c r="AS213" s="187" t="s">
        <v>90</v>
      </c>
      <c r="AT213" s="188">
        <f t="shared" si="103"/>
        <v>0</v>
      </c>
      <c r="AU213" s="188">
        <f t="shared" si="103"/>
        <v>0</v>
      </c>
      <c r="AV213" s="187" t="s">
        <v>90</v>
      </c>
      <c r="AW213" s="187" t="s">
        <v>90</v>
      </c>
      <c r="AX213" s="188">
        <f t="shared" si="104"/>
        <v>0</v>
      </c>
      <c r="AY213" s="188">
        <f t="shared" si="104"/>
        <v>0</v>
      </c>
    </row>
    <row r="214" spans="1:51" ht="38.25">
      <c r="A214" s="124" t="s">
        <v>186</v>
      </c>
      <c r="B214" s="140">
        <v>9138</v>
      </c>
      <c r="C214" s="140" t="s">
        <v>58</v>
      </c>
      <c r="D214" s="115">
        <f>SUM(G214,M214,Q214,S214)</f>
        <v>0</v>
      </c>
      <c r="E214" s="115">
        <f>IF(D214&lt;&gt;0,F214/D214*1000,0)</f>
        <v>0</v>
      </c>
      <c r="F214" s="115">
        <f aca="true" t="shared" si="127" ref="F214:F219">SUM(H214,N214,R214,T214)</f>
        <v>0</v>
      </c>
      <c r="G214" s="116"/>
      <c r="H214" s="116"/>
      <c r="I214" s="166" t="s">
        <v>90</v>
      </c>
      <c r="J214" s="166" t="s">
        <v>90</v>
      </c>
      <c r="K214" s="166" t="s">
        <v>90</v>
      </c>
      <c r="L214" s="166" t="s">
        <v>90</v>
      </c>
      <c r="M214" s="116"/>
      <c r="N214" s="116"/>
      <c r="O214" s="116"/>
      <c r="P214" s="116"/>
      <c r="Q214" s="116"/>
      <c r="R214" s="116"/>
      <c r="S214" s="116"/>
      <c r="T214" s="116"/>
      <c r="U214" s="115">
        <f>SUM(X214,AD214,AH214,AJ214)</f>
        <v>0</v>
      </c>
      <c r="V214" s="115">
        <f>IF(U214&lt;&gt;0,W214/U214*1000,0)</f>
        <v>0</v>
      </c>
      <c r="W214" s="115">
        <f aca="true" t="shared" si="128" ref="W214:W219">SUM(Y214,AE214,AI214,AK214)</f>
        <v>0</v>
      </c>
      <c r="X214" s="116"/>
      <c r="Y214" s="116"/>
      <c r="Z214" s="166" t="s">
        <v>90</v>
      </c>
      <c r="AA214" s="166" t="s">
        <v>90</v>
      </c>
      <c r="AB214" s="166" t="s">
        <v>90</v>
      </c>
      <c r="AC214" s="166" t="s">
        <v>90</v>
      </c>
      <c r="AD214" s="116"/>
      <c r="AE214" s="116"/>
      <c r="AF214" s="116"/>
      <c r="AG214" s="116"/>
      <c r="AH214" s="116"/>
      <c r="AI214" s="116"/>
      <c r="AJ214" s="116"/>
      <c r="AK214" s="116"/>
      <c r="AL214" s="116"/>
      <c r="AM214" s="116"/>
      <c r="AN214" s="116"/>
      <c r="AO214" s="116"/>
      <c r="AP214" s="107"/>
      <c r="AQ214" s="125" t="str">
        <f t="shared" si="100"/>
        <v>стр.9138</v>
      </c>
      <c r="AR214" s="187" t="s">
        <v>90</v>
      </c>
      <c r="AS214" s="187" t="s">
        <v>90</v>
      </c>
      <c r="AT214" s="188">
        <f t="shared" si="103"/>
        <v>0</v>
      </c>
      <c r="AU214" s="188">
        <f t="shared" si="103"/>
        <v>0</v>
      </c>
      <c r="AV214" s="187" t="s">
        <v>90</v>
      </c>
      <c r="AW214" s="187" t="s">
        <v>90</v>
      </c>
      <c r="AX214" s="188">
        <f t="shared" si="104"/>
        <v>0</v>
      </c>
      <c r="AY214" s="188">
        <f t="shared" si="104"/>
        <v>0</v>
      </c>
    </row>
    <row r="215" spans="1:51" ht="25.5">
      <c r="A215" s="245" t="s">
        <v>425</v>
      </c>
      <c r="B215" s="172">
        <v>9139</v>
      </c>
      <c r="C215" s="244" t="s">
        <v>58</v>
      </c>
      <c r="D215" s="115">
        <f>SUM(G215,M215,Q215,S215)</f>
        <v>0</v>
      </c>
      <c r="E215" s="115">
        <f>IF(D215&lt;&gt;0,F215/D215*1000,0)</f>
        <v>0</v>
      </c>
      <c r="F215" s="115">
        <f t="shared" si="127"/>
        <v>0</v>
      </c>
      <c r="G215" s="116"/>
      <c r="H215" s="116"/>
      <c r="I215" s="191" t="s">
        <v>90</v>
      </c>
      <c r="J215" s="191" t="s">
        <v>90</v>
      </c>
      <c r="K215" s="191" t="s">
        <v>90</v>
      </c>
      <c r="L215" s="191" t="s">
        <v>90</v>
      </c>
      <c r="M215" s="116"/>
      <c r="N215" s="116"/>
      <c r="O215" s="116"/>
      <c r="P215" s="116"/>
      <c r="Q215" s="116"/>
      <c r="R215" s="116"/>
      <c r="S215" s="116"/>
      <c r="T215" s="116"/>
      <c r="U215" s="115">
        <f>SUM(X215,AD215,AH215,AJ215)</f>
        <v>0</v>
      </c>
      <c r="V215" s="115">
        <f>IF(U215&lt;&gt;0,W215/U215*1000,0)</f>
        <v>0</v>
      </c>
      <c r="W215" s="115">
        <f t="shared" si="128"/>
        <v>0</v>
      </c>
      <c r="X215" s="116"/>
      <c r="Y215" s="116"/>
      <c r="Z215" s="191" t="s">
        <v>90</v>
      </c>
      <c r="AA215" s="191" t="s">
        <v>90</v>
      </c>
      <c r="AB215" s="191" t="s">
        <v>90</v>
      </c>
      <c r="AC215" s="191" t="s">
        <v>90</v>
      </c>
      <c r="AD215" s="116"/>
      <c r="AE215" s="116"/>
      <c r="AF215" s="116"/>
      <c r="AG215" s="116"/>
      <c r="AH215" s="116"/>
      <c r="AI215" s="116"/>
      <c r="AJ215" s="116"/>
      <c r="AK215" s="116"/>
      <c r="AL215" s="116"/>
      <c r="AM215" s="116"/>
      <c r="AN215" s="116"/>
      <c r="AO215" s="116"/>
      <c r="AP215" s="107"/>
      <c r="AQ215" s="125" t="str">
        <f>"стр."&amp;B215</f>
        <v>стр.9139</v>
      </c>
      <c r="AR215" s="187" t="s">
        <v>90</v>
      </c>
      <c r="AS215" s="187" t="s">
        <v>90</v>
      </c>
      <c r="AT215" s="188">
        <f aca="true" t="shared" si="129" ref="AT215:AU217">IF(M215&gt;=O215,0,M215-O215)</f>
        <v>0</v>
      </c>
      <c r="AU215" s="188">
        <f t="shared" si="129"/>
        <v>0</v>
      </c>
      <c r="AV215" s="187" t="s">
        <v>90</v>
      </c>
      <c r="AW215" s="187" t="s">
        <v>90</v>
      </c>
      <c r="AX215" s="188">
        <f aca="true" t="shared" si="130" ref="AX215:AY217">IF(AD215&gt;=AF215,0,AD215-AF215)</f>
        <v>0</v>
      </c>
      <c r="AY215" s="188">
        <f t="shared" si="130"/>
        <v>0</v>
      </c>
    </row>
    <row r="216" spans="1:51" ht="25.5">
      <c r="A216" s="245" t="s">
        <v>426</v>
      </c>
      <c r="B216" s="172">
        <v>9140</v>
      </c>
      <c r="C216" s="244" t="s">
        <v>58</v>
      </c>
      <c r="D216" s="115">
        <f>SUM(G216,M216,Q216,S216)</f>
        <v>0</v>
      </c>
      <c r="E216" s="115">
        <f>IF(D216&lt;&gt;0,F216/D216*1000,0)</f>
        <v>0</v>
      </c>
      <c r="F216" s="115">
        <f t="shared" si="127"/>
        <v>0</v>
      </c>
      <c r="G216" s="116"/>
      <c r="H216" s="116"/>
      <c r="I216" s="191" t="s">
        <v>90</v>
      </c>
      <c r="J216" s="191" t="s">
        <v>90</v>
      </c>
      <c r="K216" s="191" t="s">
        <v>90</v>
      </c>
      <c r="L216" s="191" t="s">
        <v>90</v>
      </c>
      <c r="M216" s="116"/>
      <c r="N216" s="116"/>
      <c r="O216" s="116"/>
      <c r="P216" s="116"/>
      <c r="Q216" s="116"/>
      <c r="R216" s="116"/>
      <c r="S216" s="116"/>
      <c r="T216" s="116"/>
      <c r="U216" s="115">
        <f>SUM(X216,AD216,AH216,AJ216)</f>
        <v>0</v>
      </c>
      <c r="V216" s="115">
        <f>IF(U216&lt;&gt;0,W216/U216*1000,0)</f>
        <v>0</v>
      </c>
      <c r="W216" s="115">
        <f t="shared" si="128"/>
        <v>0</v>
      </c>
      <c r="X216" s="116"/>
      <c r="Y216" s="116"/>
      <c r="Z216" s="191" t="s">
        <v>90</v>
      </c>
      <c r="AA216" s="191" t="s">
        <v>90</v>
      </c>
      <c r="AB216" s="191" t="s">
        <v>90</v>
      </c>
      <c r="AC216" s="191" t="s">
        <v>90</v>
      </c>
      <c r="AD216" s="116"/>
      <c r="AE216" s="116"/>
      <c r="AF216" s="116"/>
      <c r="AG216" s="116"/>
      <c r="AH216" s="116"/>
      <c r="AI216" s="116"/>
      <c r="AJ216" s="116"/>
      <c r="AK216" s="116"/>
      <c r="AL216" s="116"/>
      <c r="AM216" s="116"/>
      <c r="AN216" s="116"/>
      <c r="AO216" s="116"/>
      <c r="AP216" s="107"/>
      <c r="AQ216" s="125" t="str">
        <f>"стр."&amp;B216</f>
        <v>стр.9140</v>
      </c>
      <c r="AR216" s="187" t="s">
        <v>90</v>
      </c>
      <c r="AS216" s="187" t="s">
        <v>90</v>
      </c>
      <c r="AT216" s="188">
        <f t="shared" si="129"/>
        <v>0</v>
      </c>
      <c r="AU216" s="188">
        <f t="shared" si="129"/>
        <v>0</v>
      </c>
      <c r="AV216" s="187" t="s">
        <v>90</v>
      </c>
      <c r="AW216" s="187" t="s">
        <v>90</v>
      </c>
      <c r="AX216" s="188">
        <f t="shared" si="130"/>
        <v>0</v>
      </c>
      <c r="AY216" s="188">
        <f t="shared" si="130"/>
        <v>0</v>
      </c>
    </row>
    <row r="217" spans="1:51" ht="25.5">
      <c r="A217" s="245" t="s">
        <v>427</v>
      </c>
      <c r="B217" s="172">
        <v>9141</v>
      </c>
      <c r="C217" s="244" t="s">
        <v>58</v>
      </c>
      <c r="D217" s="115">
        <f>SUM(G217,M217,Q217,S217)</f>
        <v>0</v>
      </c>
      <c r="E217" s="115">
        <f>IF(D217&lt;&gt;0,F217/D217*1000,0)</f>
        <v>0</v>
      </c>
      <c r="F217" s="115">
        <f t="shared" si="127"/>
        <v>0</v>
      </c>
      <c r="G217" s="116"/>
      <c r="H217" s="116"/>
      <c r="I217" s="191" t="s">
        <v>90</v>
      </c>
      <c r="J217" s="191" t="s">
        <v>90</v>
      </c>
      <c r="K217" s="191" t="s">
        <v>90</v>
      </c>
      <c r="L217" s="191" t="s">
        <v>90</v>
      </c>
      <c r="M217" s="116"/>
      <c r="N217" s="116"/>
      <c r="O217" s="116"/>
      <c r="P217" s="116"/>
      <c r="Q217" s="116"/>
      <c r="R217" s="116"/>
      <c r="S217" s="116"/>
      <c r="T217" s="116"/>
      <c r="U217" s="115">
        <f>SUM(X217,AD217,AH217,AJ217)</f>
        <v>0</v>
      </c>
      <c r="V217" s="115">
        <f>IF(U217&lt;&gt;0,W217/U217*1000,0)</f>
        <v>0</v>
      </c>
      <c r="W217" s="115">
        <f t="shared" si="128"/>
        <v>0</v>
      </c>
      <c r="X217" s="116"/>
      <c r="Y217" s="116"/>
      <c r="Z217" s="191" t="s">
        <v>90</v>
      </c>
      <c r="AA217" s="191" t="s">
        <v>90</v>
      </c>
      <c r="AB217" s="191" t="s">
        <v>90</v>
      </c>
      <c r="AC217" s="191" t="s">
        <v>90</v>
      </c>
      <c r="AD217" s="116"/>
      <c r="AE217" s="116"/>
      <c r="AF217" s="116"/>
      <c r="AG217" s="116"/>
      <c r="AH217" s="116"/>
      <c r="AI217" s="116"/>
      <c r="AJ217" s="116"/>
      <c r="AK217" s="116"/>
      <c r="AL217" s="116"/>
      <c r="AM217" s="116"/>
      <c r="AN217" s="116"/>
      <c r="AO217" s="116"/>
      <c r="AP217" s="107"/>
      <c r="AQ217" s="125" t="str">
        <f>"стр."&amp;B217</f>
        <v>стр.9141</v>
      </c>
      <c r="AR217" s="187" t="s">
        <v>90</v>
      </c>
      <c r="AS217" s="187" t="s">
        <v>90</v>
      </c>
      <c r="AT217" s="188">
        <f t="shared" si="129"/>
        <v>0</v>
      </c>
      <c r="AU217" s="188">
        <f t="shared" si="129"/>
        <v>0</v>
      </c>
      <c r="AV217" s="187" t="s">
        <v>90</v>
      </c>
      <c r="AW217" s="187" t="s">
        <v>90</v>
      </c>
      <c r="AX217" s="188">
        <f t="shared" si="130"/>
        <v>0</v>
      </c>
      <c r="AY217" s="188">
        <f t="shared" si="130"/>
        <v>0</v>
      </c>
    </row>
    <row r="218" spans="1:51" ht="25.5">
      <c r="A218" s="128" t="s">
        <v>209</v>
      </c>
      <c r="B218" s="250">
        <v>9142</v>
      </c>
      <c r="C218" s="139" t="s">
        <v>59</v>
      </c>
      <c r="D218" s="121" t="s">
        <v>90</v>
      </c>
      <c r="E218" s="121" t="s">
        <v>90</v>
      </c>
      <c r="F218" s="120">
        <f t="shared" si="127"/>
        <v>0</v>
      </c>
      <c r="G218" s="121" t="s">
        <v>90</v>
      </c>
      <c r="H218" s="119">
        <f>SUM(H219:H222)</f>
        <v>0</v>
      </c>
      <c r="I218" s="150" t="s">
        <v>90</v>
      </c>
      <c r="J218" s="150" t="s">
        <v>90</v>
      </c>
      <c r="K218" s="150" t="s">
        <v>90</v>
      </c>
      <c r="L218" s="150" t="s">
        <v>90</v>
      </c>
      <c r="M218" s="121" t="s">
        <v>90</v>
      </c>
      <c r="N218" s="119">
        <f>SUM(N219:N222)</f>
        <v>0</v>
      </c>
      <c r="O218" s="121" t="s">
        <v>90</v>
      </c>
      <c r="P218" s="119">
        <f>SUM(P219:P222)</f>
        <v>0</v>
      </c>
      <c r="Q218" s="121" t="s">
        <v>90</v>
      </c>
      <c r="R218" s="119">
        <f>SUM(R219:R222)</f>
        <v>0</v>
      </c>
      <c r="S218" s="121" t="s">
        <v>90</v>
      </c>
      <c r="T218" s="119">
        <f>SUM(T219:T222)</f>
        <v>0</v>
      </c>
      <c r="U218" s="121" t="s">
        <v>90</v>
      </c>
      <c r="V218" s="121" t="s">
        <v>90</v>
      </c>
      <c r="W218" s="120">
        <f t="shared" si="128"/>
        <v>0</v>
      </c>
      <c r="X218" s="121" t="s">
        <v>90</v>
      </c>
      <c r="Y218" s="119">
        <f>SUM(Y219:Y222)</f>
        <v>0</v>
      </c>
      <c r="Z218" s="150" t="s">
        <v>90</v>
      </c>
      <c r="AA218" s="150" t="s">
        <v>90</v>
      </c>
      <c r="AB218" s="150" t="s">
        <v>90</v>
      </c>
      <c r="AC218" s="150" t="s">
        <v>90</v>
      </c>
      <c r="AD218" s="121" t="s">
        <v>90</v>
      </c>
      <c r="AE218" s="119">
        <f>SUM(AE219:AE222)</f>
        <v>0</v>
      </c>
      <c r="AF218" s="121" t="s">
        <v>90</v>
      </c>
      <c r="AG218" s="119">
        <f>SUM(AG219:AG222)</f>
        <v>0</v>
      </c>
      <c r="AH218" s="121" t="s">
        <v>90</v>
      </c>
      <c r="AI218" s="119">
        <f>SUM(AI219:AI222)</f>
        <v>0</v>
      </c>
      <c r="AJ218" s="121" t="s">
        <v>90</v>
      </c>
      <c r="AK218" s="119">
        <f>SUM(AK219:AK222)</f>
        <v>0</v>
      </c>
      <c r="AL218" s="121" t="s">
        <v>90</v>
      </c>
      <c r="AM218" s="119">
        <f>SUM(AM219:AM222)</f>
        <v>0</v>
      </c>
      <c r="AN218" s="121" t="s">
        <v>90</v>
      </c>
      <c r="AO218" s="119">
        <f>SUM(AO219:AO222)</f>
        <v>0</v>
      </c>
      <c r="AP218" s="107"/>
      <c r="AQ218" s="125" t="str">
        <f t="shared" si="100"/>
        <v>стр.9142</v>
      </c>
      <c r="AR218" s="187" t="s">
        <v>90</v>
      </c>
      <c r="AS218" s="187" t="s">
        <v>90</v>
      </c>
      <c r="AT218" s="187" t="s">
        <v>90</v>
      </c>
      <c r="AU218" s="188">
        <f t="shared" si="103"/>
        <v>0</v>
      </c>
      <c r="AV218" s="187" t="s">
        <v>90</v>
      </c>
      <c r="AW218" s="187" t="s">
        <v>90</v>
      </c>
      <c r="AX218" s="187" t="s">
        <v>90</v>
      </c>
      <c r="AY218" s="188">
        <f t="shared" si="104"/>
        <v>0</v>
      </c>
    </row>
    <row r="219" spans="1:51" ht="12.75">
      <c r="A219" s="124" t="s">
        <v>194</v>
      </c>
      <c r="B219" s="172">
        <v>9143</v>
      </c>
      <c r="C219" s="140" t="s">
        <v>93</v>
      </c>
      <c r="D219" s="126">
        <f>SUM(G219,M219,Q219,S219)</f>
        <v>0</v>
      </c>
      <c r="E219" s="115">
        <f>IF(D219&lt;&gt;0,F219/D219*1000,0)</f>
        <v>0</v>
      </c>
      <c r="F219" s="115">
        <f t="shared" si="127"/>
        <v>0</v>
      </c>
      <c r="G219" s="118"/>
      <c r="H219" s="116"/>
      <c r="I219" s="166" t="s">
        <v>90</v>
      </c>
      <c r="J219" s="166" t="s">
        <v>90</v>
      </c>
      <c r="K219" s="166" t="s">
        <v>90</v>
      </c>
      <c r="L219" s="166" t="s">
        <v>90</v>
      </c>
      <c r="M219" s="118"/>
      <c r="N219" s="116"/>
      <c r="O219" s="118"/>
      <c r="P219" s="116"/>
      <c r="Q219" s="118"/>
      <c r="R219" s="116"/>
      <c r="S219" s="118"/>
      <c r="T219" s="116"/>
      <c r="U219" s="126">
        <f>SUM(X219,AD219,AH219,AJ219)</f>
        <v>0</v>
      </c>
      <c r="V219" s="115">
        <f>IF(U219&lt;&gt;0,W219/U219*1000,0)</f>
        <v>0</v>
      </c>
      <c r="W219" s="115">
        <f t="shared" si="128"/>
        <v>0</v>
      </c>
      <c r="X219" s="118"/>
      <c r="Y219" s="116"/>
      <c r="Z219" s="166" t="s">
        <v>90</v>
      </c>
      <c r="AA219" s="166" t="s">
        <v>90</v>
      </c>
      <c r="AB219" s="166" t="s">
        <v>90</v>
      </c>
      <c r="AC219" s="166" t="s">
        <v>90</v>
      </c>
      <c r="AD219" s="118"/>
      <c r="AE219" s="116"/>
      <c r="AF219" s="118"/>
      <c r="AG219" s="116"/>
      <c r="AH219" s="118"/>
      <c r="AI219" s="116"/>
      <c r="AJ219" s="118"/>
      <c r="AK219" s="116"/>
      <c r="AL219" s="118"/>
      <c r="AM219" s="116"/>
      <c r="AN219" s="118"/>
      <c r="AO219" s="116"/>
      <c r="AP219" s="21"/>
      <c r="AQ219" s="125" t="str">
        <f t="shared" si="100"/>
        <v>стр.9143</v>
      </c>
      <c r="AR219" s="187" t="s">
        <v>90</v>
      </c>
      <c r="AS219" s="187" t="s">
        <v>90</v>
      </c>
      <c r="AT219" s="188">
        <f t="shared" si="103"/>
        <v>0</v>
      </c>
      <c r="AU219" s="188">
        <f t="shared" si="103"/>
        <v>0</v>
      </c>
      <c r="AV219" s="187" t="s">
        <v>90</v>
      </c>
      <c r="AW219" s="187" t="s">
        <v>90</v>
      </c>
      <c r="AX219" s="188">
        <f t="shared" si="104"/>
        <v>0</v>
      </c>
      <c r="AY219" s="188">
        <f t="shared" si="104"/>
        <v>0</v>
      </c>
    </row>
    <row r="220" spans="1:51" ht="12.75">
      <c r="A220" s="124" t="s">
        <v>187</v>
      </c>
      <c r="B220" s="172">
        <v>9144</v>
      </c>
      <c r="C220" s="140" t="s">
        <v>58</v>
      </c>
      <c r="D220" s="67">
        <f t="shared" si="95"/>
        <v>0</v>
      </c>
      <c r="E220" s="67">
        <f t="shared" si="123"/>
        <v>0</v>
      </c>
      <c r="F220" s="67">
        <f t="shared" si="124"/>
        <v>0</v>
      </c>
      <c r="G220" s="68"/>
      <c r="H220" s="68"/>
      <c r="I220" s="166" t="s">
        <v>90</v>
      </c>
      <c r="J220" s="166" t="s">
        <v>90</v>
      </c>
      <c r="K220" s="166" t="s">
        <v>90</v>
      </c>
      <c r="L220" s="166" t="s">
        <v>90</v>
      </c>
      <c r="M220" s="68"/>
      <c r="N220" s="68"/>
      <c r="O220" s="68"/>
      <c r="P220" s="68"/>
      <c r="Q220" s="68"/>
      <c r="R220" s="68"/>
      <c r="S220" s="68"/>
      <c r="T220" s="68"/>
      <c r="U220" s="67">
        <f t="shared" si="125"/>
        <v>0</v>
      </c>
      <c r="V220" s="67">
        <f t="shared" si="126"/>
        <v>0</v>
      </c>
      <c r="W220" s="67">
        <f t="shared" si="105"/>
        <v>0</v>
      </c>
      <c r="X220" s="68"/>
      <c r="Y220" s="68"/>
      <c r="Z220" s="166" t="s">
        <v>90</v>
      </c>
      <c r="AA220" s="166" t="s">
        <v>90</v>
      </c>
      <c r="AB220" s="166" t="s">
        <v>90</v>
      </c>
      <c r="AC220" s="166" t="s">
        <v>90</v>
      </c>
      <c r="AD220" s="68"/>
      <c r="AE220" s="68"/>
      <c r="AF220" s="68"/>
      <c r="AG220" s="68"/>
      <c r="AH220" s="68"/>
      <c r="AI220" s="68"/>
      <c r="AJ220" s="68"/>
      <c r="AK220" s="68"/>
      <c r="AL220" s="68"/>
      <c r="AM220" s="68"/>
      <c r="AN220" s="68"/>
      <c r="AO220" s="68"/>
      <c r="AP220" s="21"/>
      <c r="AQ220" s="125" t="str">
        <f t="shared" si="100"/>
        <v>стр.9144</v>
      </c>
      <c r="AR220" s="187" t="s">
        <v>90</v>
      </c>
      <c r="AS220" s="187" t="s">
        <v>90</v>
      </c>
      <c r="AT220" s="188">
        <f t="shared" si="103"/>
        <v>0</v>
      </c>
      <c r="AU220" s="188">
        <f t="shared" si="103"/>
        <v>0</v>
      </c>
      <c r="AV220" s="187" t="s">
        <v>90</v>
      </c>
      <c r="AW220" s="187" t="s">
        <v>90</v>
      </c>
      <c r="AX220" s="188">
        <f t="shared" si="104"/>
        <v>0</v>
      </c>
      <c r="AY220" s="188">
        <f t="shared" si="104"/>
        <v>0</v>
      </c>
    </row>
    <row r="221" spans="1:51" ht="51">
      <c r="A221" s="124" t="s">
        <v>188</v>
      </c>
      <c r="B221" s="172">
        <v>9145</v>
      </c>
      <c r="C221" s="140" t="s">
        <v>58</v>
      </c>
      <c r="D221" s="67">
        <f t="shared" si="95"/>
        <v>0</v>
      </c>
      <c r="E221" s="67">
        <f t="shared" si="123"/>
        <v>0</v>
      </c>
      <c r="F221" s="67">
        <f t="shared" si="124"/>
        <v>0</v>
      </c>
      <c r="G221" s="68"/>
      <c r="H221" s="68"/>
      <c r="I221" s="166" t="s">
        <v>90</v>
      </c>
      <c r="J221" s="166" t="s">
        <v>90</v>
      </c>
      <c r="K221" s="166" t="s">
        <v>90</v>
      </c>
      <c r="L221" s="166" t="s">
        <v>90</v>
      </c>
      <c r="M221" s="68"/>
      <c r="N221" s="68"/>
      <c r="O221" s="68"/>
      <c r="P221" s="68"/>
      <c r="Q221" s="68"/>
      <c r="R221" s="68"/>
      <c r="S221" s="68"/>
      <c r="T221" s="68"/>
      <c r="U221" s="67">
        <f t="shared" si="125"/>
        <v>0</v>
      </c>
      <c r="V221" s="67">
        <f t="shared" si="126"/>
        <v>0</v>
      </c>
      <c r="W221" s="67">
        <f t="shared" si="105"/>
        <v>0</v>
      </c>
      <c r="X221" s="68"/>
      <c r="Y221" s="68"/>
      <c r="Z221" s="166" t="s">
        <v>90</v>
      </c>
      <c r="AA221" s="166" t="s">
        <v>90</v>
      </c>
      <c r="AB221" s="166" t="s">
        <v>90</v>
      </c>
      <c r="AC221" s="166" t="s">
        <v>90</v>
      </c>
      <c r="AD221" s="68"/>
      <c r="AE221" s="68"/>
      <c r="AF221" s="68"/>
      <c r="AG221" s="68"/>
      <c r="AH221" s="68"/>
      <c r="AI221" s="68"/>
      <c r="AJ221" s="68"/>
      <c r="AK221" s="68"/>
      <c r="AL221" s="68"/>
      <c r="AM221" s="68"/>
      <c r="AN221" s="68"/>
      <c r="AO221" s="68"/>
      <c r="AP221" s="21"/>
      <c r="AQ221" s="125" t="str">
        <f t="shared" si="100"/>
        <v>стр.9145</v>
      </c>
      <c r="AR221" s="187" t="s">
        <v>90</v>
      </c>
      <c r="AS221" s="187" t="s">
        <v>90</v>
      </c>
      <c r="AT221" s="188">
        <f t="shared" si="103"/>
        <v>0</v>
      </c>
      <c r="AU221" s="188">
        <f t="shared" si="103"/>
        <v>0</v>
      </c>
      <c r="AV221" s="187" t="s">
        <v>90</v>
      </c>
      <c r="AW221" s="187" t="s">
        <v>90</v>
      </c>
      <c r="AX221" s="188">
        <f t="shared" si="104"/>
        <v>0</v>
      </c>
      <c r="AY221" s="188">
        <f t="shared" si="104"/>
        <v>0</v>
      </c>
    </row>
    <row r="222" spans="1:51" ht="38.25">
      <c r="A222" s="124" t="s">
        <v>189</v>
      </c>
      <c r="B222" s="172">
        <v>9146</v>
      </c>
      <c r="C222" s="140" t="s">
        <v>58</v>
      </c>
      <c r="D222" s="67">
        <f t="shared" si="95"/>
        <v>0</v>
      </c>
      <c r="E222" s="67">
        <f t="shared" si="123"/>
        <v>0</v>
      </c>
      <c r="F222" s="67">
        <f t="shared" si="124"/>
        <v>0</v>
      </c>
      <c r="G222" s="68"/>
      <c r="H222" s="68"/>
      <c r="I222" s="166" t="s">
        <v>90</v>
      </c>
      <c r="J222" s="166" t="s">
        <v>90</v>
      </c>
      <c r="K222" s="166" t="s">
        <v>90</v>
      </c>
      <c r="L222" s="166" t="s">
        <v>90</v>
      </c>
      <c r="M222" s="68"/>
      <c r="N222" s="68"/>
      <c r="O222" s="68"/>
      <c r="P222" s="68"/>
      <c r="Q222" s="68"/>
      <c r="R222" s="68"/>
      <c r="S222" s="68"/>
      <c r="T222" s="68"/>
      <c r="U222" s="67">
        <f t="shared" si="125"/>
        <v>0</v>
      </c>
      <c r="V222" s="67">
        <f t="shared" si="126"/>
        <v>0</v>
      </c>
      <c r="W222" s="67">
        <f t="shared" si="105"/>
        <v>0</v>
      </c>
      <c r="X222" s="68"/>
      <c r="Y222" s="68"/>
      <c r="Z222" s="166" t="s">
        <v>90</v>
      </c>
      <c r="AA222" s="166" t="s">
        <v>90</v>
      </c>
      <c r="AB222" s="166" t="s">
        <v>90</v>
      </c>
      <c r="AC222" s="166" t="s">
        <v>90</v>
      </c>
      <c r="AD222" s="68"/>
      <c r="AE222" s="68"/>
      <c r="AF222" s="68"/>
      <c r="AG222" s="68"/>
      <c r="AH222" s="68"/>
      <c r="AI222" s="68"/>
      <c r="AJ222" s="68"/>
      <c r="AK222" s="68"/>
      <c r="AL222" s="68"/>
      <c r="AM222" s="68"/>
      <c r="AN222" s="68"/>
      <c r="AO222" s="68"/>
      <c r="AP222" s="21"/>
      <c r="AQ222" s="125" t="str">
        <f t="shared" si="100"/>
        <v>стр.9146</v>
      </c>
      <c r="AR222" s="187" t="s">
        <v>90</v>
      </c>
      <c r="AS222" s="187" t="s">
        <v>90</v>
      </c>
      <c r="AT222" s="188">
        <f t="shared" si="103"/>
        <v>0</v>
      </c>
      <c r="AU222" s="188">
        <f t="shared" si="103"/>
        <v>0</v>
      </c>
      <c r="AV222" s="187" t="s">
        <v>90</v>
      </c>
      <c r="AW222" s="187" t="s">
        <v>90</v>
      </c>
      <c r="AX222" s="188">
        <f t="shared" si="104"/>
        <v>0</v>
      </c>
      <c r="AY222" s="188">
        <f t="shared" si="104"/>
        <v>0</v>
      </c>
    </row>
    <row r="223" spans="1:51" ht="38.25">
      <c r="A223" s="128" t="s">
        <v>210</v>
      </c>
      <c r="B223" s="139">
        <v>9150</v>
      </c>
      <c r="C223" s="139" t="s">
        <v>93</v>
      </c>
      <c r="D223" s="149">
        <f t="shared" si="95"/>
        <v>0</v>
      </c>
      <c r="E223" s="120">
        <f t="shared" si="123"/>
        <v>0</v>
      </c>
      <c r="F223" s="120">
        <f t="shared" si="124"/>
        <v>0</v>
      </c>
      <c r="G223" s="150" t="s">
        <v>90</v>
      </c>
      <c r="H223" s="150" t="s">
        <v>90</v>
      </c>
      <c r="I223" s="150" t="s">
        <v>90</v>
      </c>
      <c r="J223" s="150" t="s">
        <v>90</v>
      </c>
      <c r="K223" s="150" t="s">
        <v>90</v>
      </c>
      <c r="L223" s="150" t="s">
        <v>90</v>
      </c>
      <c r="M223" s="182">
        <f aca="true" t="shared" si="131" ref="M223:T223">SUM(M224:M225)</f>
        <v>0</v>
      </c>
      <c r="N223" s="138">
        <f t="shared" si="131"/>
        <v>0</v>
      </c>
      <c r="O223" s="182">
        <f t="shared" si="131"/>
        <v>0</v>
      </c>
      <c r="P223" s="138">
        <f t="shared" si="131"/>
        <v>0</v>
      </c>
      <c r="Q223" s="182">
        <f t="shared" si="131"/>
        <v>0</v>
      </c>
      <c r="R223" s="138">
        <f t="shared" si="131"/>
        <v>0</v>
      </c>
      <c r="S223" s="182">
        <f t="shared" si="131"/>
        <v>0</v>
      </c>
      <c r="T223" s="138">
        <f t="shared" si="131"/>
        <v>0</v>
      </c>
      <c r="U223" s="149">
        <f t="shared" si="125"/>
        <v>0</v>
      </c>
      <c r="V223" s="120">
        <f t="shared" si="126"/>
        <v>0</v>
      </c>
      <c r="W223" s="120">
        <f t="shared" si="105"/>
        <v>0</v>
      </c>
      <c r="X223" s="150" t="s">
        <v>90</v>
      </c>
      <c r="Y223" s="150" t="s">
        <v>90</v>
      </c>
      <c r="Z223" s="150" t="s">
        <v>90</v>
      </c>
      <c r="AA223" s="150" t="s">
        <v>90</v>
      </c>
      <c r="AB223" s="150" t="s">
        <v>90</v>
      </c>
      <c r="AC223" s="150" t="s">
        <v>90</v>
      </c>
      <c r="AD223" s="182">
        <f aca="true" t="shared" si="132" ref="AD223:AO223">SUM(AD224:AD225)</f>
        <v>0</v>
      </c>
      <c r="AE223" s="138">
        <f t="shared" si="132"/>
        <v>0</v>
      </c>
      <c r="AF223" s="182">
        <f t="shared" si="132"/>
        <v>0</v>
      </c>
      <c r="AG223" s="138">
        <f t="shared" si="132"/>
        <v>0</v>
      </c>
      <c r="AH223" s="182">
        <f t="shared" si="132"/>
        <v>0</v>
      </c>
      <c r="AI223" s="138">
        <f t="shared" si="132"/>
        <v>0</v>
      </c>
      <c r="AJ223" s="182">
        <f t="shared" si="132"/>
        <v>0</v>
      </c>
      <c r="AK223" s="138">
        <f t="shared" si="132"/>
        <v>0</v>
      </c>
      <c r="AL223" s="182">
        <f t="shared" si="132"/>
        <v>0</v>
      </c>
      <c r="AM223" s="138">
        <f t="shared" si="132"/>
        <v>0</v>
      </c>
      <c r="AN223" s="182">
        <f t="shared" si="132"/>
        <v>0</v>
      </c>
      <c r="AO223" s="138">
        <f t="shared" si="132"/>
        <v>0</v>
      </c>
      <c r="AP223" s="107"/>
      <c r="AQ223" s="125" t="str">
        <f t="shared" si="100"/>
        <v>стр.9150</v>
      </c>
      <c r="AR223" s="187" t="s">
        <v>90</v>
      </c>
      <c r="AS223" s="187" t="s">
        <v>90</v>
      </c>
      <c r="AT223" s="188">
        <f t="shared" si="103"/>
        <v>0</v>
      </c>
      <c r="AU223" s="188">
        <f t="shared" si="103"/>
        <v>0</v>
      </c>
      <c r="AV223" s="187" t="s">
        <v>90</v>
      </c>
      <c r="AW223" s="187" t="s">
        <v>90</v>
      </c>
      <c r="AX223" s="188">
        <f t="shared" si="104"/>
        <v>0</v>
      </c>
      <c r="AY223" s="188">
        <f t="shared" si="104"/>
        <v>0</v>
      </c>
    </row>
    <row r="224" spans="1:51" ht="25.5">
      <c r="A224" s="124" t="s">
        <v>101</v>
      </c>
      <c r="B224" s="140">
        <v>9151</v>
      </c>
      <c r="C224" s="140" t="s">
        <v>93</v>
      </c>
      <c r="D224" s="126">
        <f>SUM(G224,M224,Q224,S224)</f>
        <v>0</v>
      </c>
      <c r="E224" s="115">
        <f>IF(D224&lt;&gt;0,F224/D224*1000,0)</f>
        <v>0</v>
      </c>
      <c r="F224" s="115">
        <f aca="true" t="shared" si="133" ref="F224:F234">SUM(H224,N224,R224,T224)</f>
        <v>0</v>
      </c>
      <c r="G224" s="147" t="s">
        <v>90</v>
      </c>
      <c r="H224" s="148" t="s">
        <v>90</v>
      </c>
      <c r="I224" s="166" t="s">
        <v>90</v>
      </c>
      <c r="J224" s="166" t="s">
        <v>90</v>
      </c>
      <c r="K224" s="166" t="s">
        <v>90</v>
      </c>
      <c r="L224" s="166" t="s">
        <v>90</v>
      </c>
      <c r="M224" s="118"/>
      <c r="N224" s="116"/>
      <c r="O224" s="118"/>
      <c r="P224" s="116"/>
      <c r="Q224" s="118"/>
      <c r="R224" s="116"/>
      <c r="S224" s="118"/>
      <c r="T224" s="116"/>
      <c r="U224" s="126">
        <f>SUM(X224,AD224,AH224,AJ224)</f>
        <v>0</v>
      </c>
      <c r="V224" s="115">
        <f>IF(U224&lt;&gt;0,W224/U224*1000,0)</f>
        <v>0</v>
      </c>
      <c r="W224" s="115">
        <f>SUM(Y224,AE224,AI224,AK224)</f>
        <v>0</v>
      </c>
      <c r="X224" s="147" t="s">
        <v>90</v>
      </c>
      <c r="Y224" s="147" t="s">
        <v>90</v>
      </c>
      <c r="Z224" s="166" t="s">
        <v>90</v>
      </c>
      <c r="AA224" s="166" t="s">
        <v>90</v>
      </c>
      <c r="AB224" s="166" t="s">
        <v>90</v>
      </c>
      <c r="AC224" s="166" t="s">
        <v>90</v>
      </c>
      <c r="AD224" s="118"/>
      <c r="AE224" s="116"/>
      <c r="AF224" s="118"/>
      <c r="AG224" s="116"/>
      <c r="AH224" s="118"/>
      <c r="AI224" s="116"/>
      <c r="AJ224" s="118"/>
      <c r="AK224" s="116"/>
      <c r="AL224" s="118"/>
      <c r="AM224" s="116"/>
      <c r="AN224" s="118"/>
      <c r="AO224" s="116"/>
      <c r="AP224" s="107"/>
      <c r="AQ224" s="125" t="str">
        <f t="shared" si="100"/>
        <v>стр.9151</v>
      </c>
      <c r="AR224" s="187" t="s">
        <v>90</v>
      </c>
      <c r="AS224" s="187" t="s">
        <v>90</v>
      </c>
      <c r="AT224" s="188">
        <f t="shared" si="103"/>
        <v>0</v>
      </c>
      <c r="AU224" s="188">
        <f t="shared" si="103"/>
        <v>0</v>
      </c>
      <c r="AV224" s="187" t="s">
        <v>90</v>
      </c>
      <c r="AW224" s="187" t="s">
        <v>90</v>
      </c>
      <c r="AX224" s="188">
        <f t="shared" si="104"/>
        <v>0</v>
      </c>
      <c r="AY224" s="188">
        <f t="shared" si="104"/>
        <v>0</v>
      </c>
    </row>
    <row r="225" spans="1:51" ht="25.5">
      <c r="A225" s="124" t="s">
        <v>102</v>
      </c>
      <c r="B225" s="140">
        <v>9152</v>
      </c>
      <c r="C225" s="140" t="s">
        <v>93</v>
      </c>
      <c r="D225" s="126">
        <f>SUM(G225,M225,Q225,S225)</f>
        <v>0</v>
      </c>
      <c r="E225" s="115">
        <f>IF(D225&lt;&gt;0,F225/D225*1000,0)</f>
        <v>0</v>
      </c>
      <c r="F225" s="115">
        <f t="shared" si="133"/>
        <v>0</v>
      </c>
      <c r="G225" s="147" t="s">
        <v>90</v>
      </c>
      <c r="H225" s="148" t="s">
        <v>90</v>
      </c>
      <c r="I225" s="166" t="s">
        <v>90</v>
      </c>
      <c r="J225" s="166" t="s">
        <v>90</v>
      </c>
      <c r="K225" s="166" t="s">
        <v>90</v>
      </c>
      <c r="L225" s="166" t="s">
        <v>90</v>
      </c>
      <c r="M225" s="118"/>
      <c r="N225" s="116"/>
      <c r="O225" s="118"/>
      <c r="P225" s="116"/>
      <c r="Q225" s="118"/>
      <c r="R225" s="116"/>
      <c r="S225" s="118"/>
      <c r="T225" s="116"/>
      <c r="U225" s="126">
        <f>SUM(X225,AD225,AH225,AJ225)</f>
        <v>0</v>
      </c>
      <c r="V225" s="115">
        <f>IF(U225&lt;&gt;0,W225/U225*1000,0)</f>
        <v>0</v>
      </c>
      <c r="W225" s="115">
        <f>SUM(Y225,AE225,AI225,AK225)</f>
        <v>0</v>
      </c>
      <c r="X225" s="147" t="s">
        <v>90</v>
      </c>
      <c r="Y225" s="147" t="s">
        <v>90</v>
      </c>
      <c r="Z225" s="166" t="s">
        <v>90</v>
      </c>
      <c r="AA225" s="166" t="s">
        <v>90</v>
      </c>
      <c r="AB225" s="166" t="s">
        <v>90</v>
      </c>
      <c r="AC225" s="166" t="s">
        <v>90</v>
      </c>
      <c r="AD225" s="118"/>
      <c r="AE225" s="116"/>
      <c r="AF225" s="118"/>
      <c r="AG225" s="116"/>
      <c r="AH225" s="118"/>
      <c r="AI225" s="116"/>
      <c r="AJ225" s="118"/>
      <c r="AK225" s="116"/>
      <c r="AL225" s="118"/>
      <c r="AM225" s="116"/>
      <c r="AN225" s="118"/>
      <c r="AO225" s="116"/>
      <c r="AP225" s="107"/>
      <c r="AQ225" s="125" t="str">
        <f t="shared" si="100"/>
        <v>стр.9152</v>
      </c>
      <c r="AR225" s="187" t="s">
        <v>90</v>
      </c>
      <c r="AS225" s="187" t="s">
        <v>90</v>
      </c>
      <c r="AT225" s="188">
        <f t="shared" si="103"/>
        <v>0</v>
      </c>
      <c r="AU225" s="188">
        <f t="shared" si="103"/>
        <v>0</v>
      </c>
      <c r="AV225" s="187" t="s">
        <v>90</v>
      </c>
      <c r="AW225" s="187" t="s">
        <v>90</v>
      </c>
      <c r="AX225" s="188">
        <f t="shared" si="104"/>
        <v>0</v>
      </c>
      <c r="AY225" s="188">
        <f t="shared" si="104"/>
        <v>0</v>
      </c>
    </row>
    <row r="226" spans="1:51" ht="38.25">
      <c r="A226" s="151" t="s">
        <v>192</v>
      </c>
      <c r="B226" s="139">
        <v>9160</v>
      </c>
      <c r="C226" s="139" t="s">
        <v>59</v>
      </c>
      <c r="D226" s="121" t="s">
        <v>90</v>
      </c>
      <c r="E226" s="121" t="s">
        <v>90</v>
      </c>
      <c r="F226" s="120">
        <f t="shared" si="133"/>
        <v>0</v>
      </c>
      <c r="G226" s="121" t="s">
        <v>90</v>
      </c>
      <c r="H226" s="119">
        <f>SUM(H227:H230)</f>
        <v>0</v>
      </c>
      <c r="I226" s="100" t="s">
        <v>90</v>
      </c>
      <c r="J226" s="100" t="s">
        <v>90</v>
      </c>
      <c r="K226" s="100" t="s">
        <v>90</v>
      </c>
      <c r="L226" s="100" t="s">
        <v>90</v>
      </c>
      <c r="M226" s="121" t="s">
        <v>90</v>
      </c>
      <c r="N226" s="119">
        <f>SUM(N227:N230)</f>
        <v>0</v>
      </c>
      <c r="O226" s="121" t="s">
        <v>90</v>
      </c>
      <c r="P226" s="119">
        <f>SUM(P227:P230)</f>
        <v>0</v>
      </c>
      <c r="Q226" s="121" t="s">
        <v>90</v>
      </c>
      <c r="R226" s="119">
        <f>SUM(R227:R230)</f>
        <v>0</v>
      </c>
      <c r="S226" s="121" t="s">
        <v>90</v>
      </c>
      <c r="T226" s="119">
        <f>SUM(T227:T230)</f>
        <v>0</v>
      </c>
      <c r="U226" s="121" t="s">
        <v>90</v>
      </c>
      <c r="V226" s="121" t="s">
        <v>90</v>
      </c>
      <c r="W226" s="120">
        <f>SUM(Y226,AE226,AI226,AK226)</f>
        <v>0</v>
      </c>
      <c r="X226" s="121" t="s">
        <v>90</v>
      </c>
      <c r="Y226" s="119">
        <f>SUM(Y227:Y230)</f>
        <v>0</v>
      </c>
      <c r="Z226" s="100" t="s">
        <v>90</v>
      </c>
      <c r="AA226" s="100" t="s">
        <v>90</v>
      </c>
      <c r="AB226" s="100" t="s">
        <v>90</v>
      </c>
      <c r="AC226" s="100" t="s">
        <v>90</v>
      </c>
      <c r="AD226" s="121" t="s">
        <v>90</v>
      </c>
      <c r="AE226" s="119">
        <f>SUM(AE227:AE230)</f>
        <v>0</v>
      </c>
      <c r="AF226" s="121" t="s">
        <v>90</v>
      </c>
      <c r="AG226" s="119">
        <f>SUM(AG227:AG230)</f>
        <v>0</v>
      </c>
      <c r="AH226" s="121" t="s">
        <v>90</v>
      </c>
      <c r="AI226" s="119">
        <f>SUM(AI227:AI230)</f>
        <v>0</v>
      </c>
      <c r="AJ226" s="121" t="s">
        <v>90</v>
      </c>
      <c r="AK226" s="119">
        <f>SUM(AK227:AK230)</f>
        <v>0</v>
      </c>
      <c r="AL226" s="121" t="s">
        <v>90</v>
      </c>
      <c r="AM226" s="119">
        <f>SUM(AM227:AM230)</f>
        <v>0</v>
      </c>
      <c r="AN226" s="121" t="s">
        <v>90</v>
      </c>
      <c r="AO226" s="119">
        <f>SUM(AO227:AO230)</f>
        <v>0</v>
      </c>
      <c r="AP226" s="107"/>
      <c r="AQ226" s="125" t="str">
        <f t="shared" si="100"/>
        <v>стр.9160</v>
      </c>
      <c r="AR226" s="187" t="s">
        <v>90</v>
      </c>
      <c r="AS226" s="187" t="s">
        <v>90</v>
      </c>
      <c r="AT226" s="187" t="s">
        <v>90</v>
      </c>
      <c r="AU226" s="188">
        <f t="shared" si="103"/>
        <v>0</v>
      </c>
      <c r="AV226" s="187" t="s">
        <v>90</v>
      </c>
      <c r="AW226" s="187" t="s">
        <v>90</v>
      </c>
      <c r="AX226" s="187" t="s">
        <v>90</v>
      </c>
      <c r="AY226" s="188">
        <f t="shared" si="104"/>
        <v>0</v>
      </c>
    </row>
    <row r="227" spans="1:51" ht="38.25">
      <c r="A227" s="122" t="s">
        <v>193</v>
      </c>
      <c r="B227" s="140">
        <v>9161</v>
      </c>
      <c r="C227" s="140" t="s">
        <v>13</v>
      </c>
      <c r="D227" s="115">
        <f>SUM(G227,M227,Q227,S227)</f>
        <v>0</v>
      </c>
      <c r="E227" s="115">
        <f>IF(D227&lt;&gt;0,F227/D227*1000,0)</f>
        <v>0</v>
      </c>
      <c r="F227" s="115">
        <f t="shared" si="133"/>
        <v>0</v>
      </c>
      <c r="G227" s="116"/>
      <c r="H227" s="116"/>
      <c r="I227" s="166" t="s">
        <v>90</v>
      </c>
      <c r="J227" s="166" t="s">
        <v>90</v>
      </c>
      <c r="K227" s="166" t="s">
        <v>90</v>
      </c>
      <c r="L227" s="166" t="s">
        <v>90</v>
      </c>
      <c r="M227" s="116"/>
      <c r="N227" s="116"/>
      <c r="O227" s="116"/>
      <c r="P227" s="116"/>
      <c r="Q227" s="116"/>
      <c r="R227" s="116"/>
      <c r="S227" s="116"/>
      <c r="T227" s="116"/>
      <c r="U227" s="115">
        <f>SUM(X227,AD227,AH227,AJ227)</f>
        <v>0</v>
      </c>
      <c r="V227" s="115">
        <f>IF(U227&lt;&gt;0,W227/U227*1000,0)</f>
        <v>0</v>
      </c>
      <c r="W227" s="115">
        <f aca="true" t="shared" si="134" ref="W227:W234">SUM(Y227,AE227,AI227,AK227)</f>
        <v>0</v>
      </c>
      <c r="X227" s="116"/>
      <c r="Y227" s="116"/>
      <c r="Z227" s="166" t="s">
        <v>90</v>
      </c>
      <c r="AA227" s="166" t="s">
        <v>90</v>
      </c>
      <c r="AB227" s="166" t="s">
        <v>90</v>
      </c>
      <c r="AC227" s="166" t="s">
        <v>90</v>
      </c>
      <c r="AD227" s="116"/>
      <c r="AE227" s="116"/>
      <c r="AF227" s="116"/>
      <c r="AG227" s="116"/>
      <c r="AH227" s="116"/>
      <c r="AI227" s="116"/>
      <c r="AJ227" s="116"/>
      <c r="AK227" s="116"/>
      <c r="AL227" s="116"/>
      <c r="AM227" s="116"/>
      <c r="AN227" s="116"/>
      <c r="AO227" s="116"/>
      <c r="AP227" s="107"/>
      <c r="AQ227" s="125" t="str">
        <f t="shared" si="100"/>
        <v>стр.9161</v>
      </c>
      <c r="AR227" s="187" t="s">
        <v>90</v>
      </c>
      <c r="AS227" s="187" t="s">
        <v>90</v>
      </c>
      <c r="AT227" s="188">
        <f t="shared" si="103"/>
        <v>0</v>
      </c>
      <c r="AU227" s="188">
        <f t="shared" si="103"/>
        <v>0</v>
      </c>
      <c r="AV227" s="187" t="s">
        <v>90</v>
      </c>
      <c r="AW227" s="187" t="s">
        <v>90</v>
      </c>
      <c r="AX227" s="188">
        <f t="shared" si="104"/>
        <v>0</v>
      </c>
      <c r="AY227" s="188">
        <f t="shared" si="104"/>
        <v>0</v>
      </c>
    </row>
    <row r="228" spans="1:51" ht="25.5">
      <c r="A228" s="122" t="s">
        <v>190</v>
      </c>
      <c r="B228" s="140">
        <v>9162</v>
      </c>
      <c r="C228" s="140" t="s">
        <v>13</v>
      </c>
      <c r="D228" s="115">
        <f>SUM(G228,M228,Q228,S228)</f>
        <v>0</v>
      </c>
      <c r="E228" s="115">
        <f>IF(D228&lt;&gt;0,F228/D228*1000,0)</f>
        <v>0</v>
      </c>
      <c r="F228" s="115">
        <f t="shared" si="133"/>
        <v>0</v>
      </c>
      <c r="G228" s="116"/>
      <c r="H228" s="116"/>
      <c r="I228" s="166" t="s">
        <v>90</v>
      </c>
      <c r="J228" s="166" t="s">
        <v>90</v>
      </c>
      <c r="K228" s="166" t="s">
        <v>90</v>
      </c>
      <c r="L228" s="166" t="s">
        <v>90</v>
      </c>
      <c r="M228" s="116"/>
      <c r="N228" s="116"/>
      <c r="O228" s="116"/>
      <c r="P228" s="116"/>
      <c r="Q228" s="116"/>
      <c r="R228" s="116"/>
      <c r="S228" s="116"/>
      <c r="T228" s="116"/>
      <c r="U228" s="115">
        <f>SUM(X228,AD228,AH228,AJ228)</f>
        <v>0</v>
      </c>
      <c r="V228" s="115">
        <f>IF(U228&lt;&gt;0,W228/U228*1000,0)</f>
        <v>0</v>
      </c>
      <c r="W228" s="115">
        <f t="shared" si="134"/>
        <v>0</v>
      </c>
      <c r="X228" s="116"/>
      <c r="Y228" s="116"/>
      <c r="Z228" s="166" t="s">
        <v>90</v>
      </c>
      <c r="AA228" s="166" t="s">
        <v>90</v>
      </c>
      <c r="AB228" s="166" t="s">
        <v>90</v>
      </c>
      <c r="AC228" s="166" t="s">
        <v>90</v>
      </c>
      <c r="AD228" s="116"/>
      <c r="AE228" s="116"/>
      <c r="AF228" s="116"/>
      <c r="AG228" s="116"/>
      <c r="AH228" s="116"/>
      <c r="AI228" s="116"/>
      <c r="AJ228" s="116"/>
      <c r="AK228" s="116"/>
      <c r="AL228" s="116"/>
      <c r="AM228" s="116"/>
      <c r="AN228" s="116"/>
      <c r="AO228" s="116"/>
      <c r="AP228" s="107"/>
      <c r="AQ228" s="125" t="str">
        <f t="shared" si="100"/>
        <v>стр.9162</v>
      </c>
      <c r="AR228" s="187" t="s">
        <v>90</v>
      </c>
      <c r="AS228" s="187" t="s">
        <v>90</v>
      </c>
      <c r="AT228" s="188">
        <f t="shared" si="103"/>
        <v>0</v>
      </c>
      <c r="AU228" s="188">
        <f t="shared" si="103"/>
        <v>0</v>
      </c>
      <c r="AV228" s="187" t="s">
        <v>90</v>
      </c>
      <c r="AW228" s="187" t="s">
        <v>90</v>
      </c>
      <c r="AX228" s="188">
        <f t="shared" si="104"/>
        <v>0</v>
      </c>
      <c r="AY228" s="188">
        <f t="shared" si="104"/>
        <v>0</v>
      </c>
    </row>
    <row r="229" spans="1:51" ht="12.75">
      <c r="A229" s="122" t="s">
        <v>428</v>
      </c>
      <c r="B229" s="172">
        <v>9163</v>
      </c>
      <c r="C229" s="244" t="s">
        <v>13</v>
      </c>
      <c r="D229" s="115">
        <f>SUM(G229,M229,Q229,S229)</f>
        <v>0</v>
      </c>
      <c r="E229" s="115">
        <f>IF(D229&lt;&gt;0,F229/D229*1000,0)</f>
        <v>0</v>
      </c>
      <c r="F229" s="115">
        <f>SUM(H229,N229,R229,T229)</f>
        <v>0</v>
      </c>
      <c r="G229" s="116"/>
      <c r="H229" s="116"/>
      <c r="I229" s="277" t="s">
        <v>90</v>
      </c>
      <c r="J229" s="277" t="s">
        <v>90</v>
      </c>
      <c r="K229" s="277" t="s">
        <v>90</v>
      </c>
      <c r="L229" s="277" t="s">
        <v>90</v>
      </c>
      <c r="M229" s="116"/>
      <c r="N229" s="116"/>
      <c r="O229" s="116"/>
      <c r="P229" s="116"/>
      <c r="Q229" s="116"/>
      <c r="R229" s="116"/>
      <c r="S229" s="116"/>
      <c r="T229" s="116"/>
      <c r="U229" s="115">
        <f>SUM(X229,AD229,AH229,AJ229)</f>
        <v>0</v>
      </c>
      <c r="V229" s="115">
        <f>IF(U229&lt;&gt;0,W229/U229*1000,0)</f>
        <v>0</v>
      </c>
      <c r="W229" s="115">
        <f>SUM(Y229,AE229,AI229,AK229)</f>
        <v>0</v>
      </c>
      <c r="X229" s="116"/>
      <c r="Y229" s="116"/>
      <c r="Z229" s="277" t="s">
        <v>90</v>
      </c>
      <c r="AA229" s="277" t="s">
        <v>90</v>
      </c>
      <c r="AB229" s="277" t="s">
        <v>90</v>
      </c>
      <c r="AC229" s="277" t="s">
        <v>90</v>
      </c>
      <c r="AD229" s="116"/>
      <c r="AE229" s="116"/>
      <c r="AF229" s="116"/>
      <c r="AG229" s="116"/>
      <c r="AH229" s="116"/>
      <c r="AI229" s="116"/>
      <c r="AJ229" s="116"/>
      <c r="AK229" s="116"/>
      <c r="AL229" s="116"/>
      <c r="AM229" s="116"/>
      <c r="AN229" s="116"/>
      <c r="AO229" s="116"/>
      <c r="AP229" s="107"/>
      <c r="AQ229" s="125" t="str">
        <f>"стр."&amp;B229</f>
        <v>стр.9163</v>
      </c>
      <c r="AR229" s="187" t="s">
        <v>90</v>
      </c>
      <c r="AS229" s="187" t="s">
        <v>90</v>
      </c>
      <c r="AT229" s="188">
        <f>IF(M229&gt;=O229,0,M229-O229)</f>
        <v>0</v>
      </c>
      <c r="AU229" s="188">
        <f>IF(N229&gt;=P229,0,N229-P229)</f>
        <v>0</v>
      </c>
      <c r="AV229" s="187" t="s">
        <v>90</v>
      </c>
      <c r="AW229" s="187" t="s">
        <v>90</v>
      </c>
      <c r="AX229" s="188">
        <f>IF(AD229&gt;=AF229,0,AD229-AF229)</f>
        <v>0</v>
      </c>
      <c r="AY229" s="188">
        <f>IF(AE229&gt;=AG229,0,AE229-AG229)</f>
        <v>0</v>
      </c>
    </row>
    <row r="230" spans="1:51" ht="12.75">
      <c r="A230" s="122" t="s">
        <v>191</v>
      </c>
      <c r="B230" s="140">
        <v>9164</v>
      </c>
      <c r="C230" s="140" t="s">
        <v>13</v>
      </c>
      <c r="D230" s="115">
        <f>SUM(G230,M230,Q230,S230)</f>
        <v>0</v>
      </c>
      <c r="E230" s="115">
        <f>IF(D230&lt;&gt;0,F230/D230*1000,0)</f>
        <v>0</v>
      </c>
      <c r="F230" s="115">
        <f t="shared" si="133"/>
        <v>0</v>
      </c>
      <c r="G230" s="116"/>
      <c r="H230" s="116"/>
      <c r="I230" s="166" t="s">
        <v>90</v>
      </c>
      <c r="J230" s="166" t="s">
        <v>90</v>
      </c>
      <c r="K230" s="166" t="s">
        <v>90</v>
      </c>
      <c r="L230" s="166" t="s">
        <v>90</v>
      </c>
      <c r="M230" s="116"/>
      <c r="N230" s="116"/>
      <c r="O230" s="116"/>
      <c r="P230" s="116"/>
      <c r="Q230" s="116"/>
      <c r="R230" s="116"/>
      <c r="S230" s="116"/>
      <c r="T230" s="116"/>
      <c r="U230" s="115">
        <f>SUM(X230,AD230,AH230,AJ230)</f>
        <v>0</v>
      </c>
      <c r="V230" s="115">
        <f>IF(U230&lt;&gt;0,W230/U230*1000,0)</f>
        <v>0</v>
      </c>
      <c r="W230" s="115">
        <f t="shared" si="134"/>
        <v>0</v>
      </c>
      <c r="X230" s="116"/>
      <c r="Y230" s="116"/>
      <c r="Z230" s="166" t="s">
        <v>90</v>
      </c>
      <c r="AA230" s="166" t="s">
        <v>90</v>
      </c>
      <c r="AB230" s="166" t="s">
        <v>90</v>
      </c>
      <c r="AC230" s="166" t="s">
        <v>90</v>
      </c>
      <c r="AD230" s="116"/>
      <c r="AE230" s="116"/>
      <c r="AF230" s="116"/>
      <c r="AG230" s="116"/>
      <c r="AH230" s="116"/>
      <c r="AI230" s="116"/>
      <c r="AJ230" s="116"/>
      <c r="AK230" s="116"/>
      <c r="AL230" s="116"/>
      <c r="AM230" s="116"/>
      <c r="AN230" s="116"/>
      <c r="AO230" s="116"/>
      <c r="AP230" s="107"/>
      <c r="AQ230" s="125" t="str">
        <f t="shared" si="100"/>
        <v>стр.9164</v>
      </c>
      <c r="AR230" s="187" t="s">
        <v>90</v>
      </c>
      <c r="AS230" s="187" t="s">
        <v>90</v>
      </c>
      <c r="AT230" s="188">
        <f t="shared" si="103"/>
        <v>0</v>
      </c>
      <c r="AU230" s="188">
        <f t="shared" si="103"/>
        <v>0</v>
      </c>
      <c r="AV230" s="187" t="s">
        <v>90</v>
      </c>
      <c r="AW230" s="187" t="s">
        <v>90</v>
      </c>
      <c r="AX230" s="188">
        <f t="shared" si="104"/>
        <v>0</v>
      </c>
      <c r="AY230" s="188">
        <f t="shared" si="104"/>
        <v>0</v>
      </c>
    </row>
    <row r="231" spans="1:51" ht="38.25">
      <c r="A231" s="214" t="s">
        <v>429</v>
      </c>
      <c r="B231" s="139">
        <v>9170</v>
      </c>
      <c r="C231" s="139" t="s">
        <v>152</v>
      </c>
      <c r="D231" s="121" t="s">
        <v>90</v>
      </c>
      <c r="E231" s="121" t="s">
        <v>90</v>
      </c>
      <c r="F231" s="120">
        <f t="shared" si="133"/>
        <v>0</v>
      </c>
      <c r="G231" s="121" t="s">
        <v>90</v>
      </c>
      <c r="H231" s="119">
        <f>SUM(H232,H236)</f>
        <v>0</v>
      </c>
      <c r="I231" s="100" t="s">
        <v>90</v>
      </c>
      <c r="J231" s="100" t="s">
        <v>90</v>
      </c>
      <c r="K231" s="100" t="s">
        <v>90</v>
      </c>
      <c r="L231" s="100" t="s">
        <v>90</v>
      </c>
      <c r="M231" s="121" t="s">
        <v>90</v>
      </c>
      <c r="N231" s="119">
        <f>SUM(N232,N236)</f>
        <v>0</v>
      </c>
      <c r="O231" s="121" t="s">
        <v>90</v>
      </c>
      <c r="P231" s="119">
        <f>SUM(P232,P236)</f>
        <v>0</v>
      </c>
      <c r="Q231" s="121" t="s">
        <v>90</v>
      </c>
      <c r="R231" s="119">
        <f>SUM(R232,R236)</f>
        <v>0</v>
      </c>
      <c r="S231" s="121" t="s">
        <v>90</v>
      </c>
      <c r="T231" s="119">
        <f>SUM(T232,T236)</f>
        <v>0</v>
      </c>
      <c r="U231" s="121" t="s">
        <v>90</v>
      </c>
      <c r="V231" s="121" t="s">
        <v>90</v>
      </c>
      <c r="W231" s="120">
        <f>SUM(Y231,AE231,AI231,AK231)</f>
        <v>0</v>
      </c>
      <c r="X231" s="121" t="s">
        <v>90</v>
      </c>
      <c r="Y231" s="119">
        <f>SUM(Y232,Y236)</f>
        <v>0</v>
      </c>
      <c r="Z231" s="100" t="s">
        <v>90</v>
      </c>
      <c r="AA231" s="100" t="s">
        <v>90</v>
      </c>
      <c r="AB231" s="100" t="s">
        <v>90</v>
      </c>
      <c r="AC231" s="100" t="s">
        <v>90</v>
      </c>
      <c r="AD231" s="121" t="s">
        <v>90</v>
      </c>
      <c r="AE231" s="119">
        <f>SUM(AE232,AE236)</f>
        <v>0</v>
      </c>
      <c r="AF231" s="121" t="s">
        <v>90</v>
      </c>
      <c r="AG231" s="119">
        <f>SUM(AG232,AG236)</f>
        <v>0</v>
      </c>
      <c r="AH231" s="121" t="s">
        <v>90</v>
      </c>
      <c r="AI231" s="119">
        <f>SUM(AI232,AI236)</f>
        <v>0</v>
      </c>
      <c r="AJ231" s="121" t="s">
        <v>90</v>
      </c>
      <c r="AK231" s="119">
        <f>SUM(AK232,AK236)</f>
        <v>0</v>
      </c>
      <c r="AL231" s="121" t="s">
        <v>90</v>
      </c>
      <c r="AM231" s="119">
        <f>SUM(AM232,AM236)</f>
        <v>0</v>
      </c>
      <c r="AN231" s="121" t="s">
        <v>90</v>
      </c>
      <c r="AO231" s="119">
        <f>SUM(AO232,AO236)</f>
        <v>0</v>
      </c>
      <c r="AP231" s="107"/>
      <c r="AQ231" s="125" t="str">
        <f t="shared" si="100"/>
        <v>стр.9170</v>
      </c>
      <c r="AR231" s="187" t="s">
        <v>90</v>
      </c>
      <c r="AS231" s="187" t="s">
        <v>90</v>
      </c>
      <c r="AT231" s="187" t="s">
        <v>90</v>
      </c>
      <c r="AU231" s="188">
        <f t="shared" si="103"/>
        <v>0</v>
      </c>
      <c r="AV231" s="187" t="s">
        <v>90</v>
      </c>
      <c r="AW231" s="187" t="s">
        <v>90</v>
      </c>
      <c r="AX231" s="187" t="s">
        <v>90</v>
      </c>
      <c r="AY231" s="188">
        <f t="shared" si="104"/>
        <v>0</v>
      </c>
    </row>
    <row r="232" spans="1:51" ht="25.5">
      <c r="A232" s="132" t="s">
        <v>284</v>
      </c>
      <c r="B232" s="139">
        <v>9180</v>
      </c>
      <c r="C232" s="139" t="s">
        <v>152</v>
      </c>
      <c r="D232" s="121" t="s">
        <v>90</v>
      </c>
      <c r="E232" s="121" t="s">
        <v>90</v>
      </c>
      <c r="F232" s="120">
        <f t="shared" si="133"/>
        <v>0</v>
      </c>
      <c r="G232" s="121" t="s">
        <v>90</v>
      </c>
      <c r="H232" s="119">
        <f>SUM(H233:H234)</f>
        <v>0</v>
      </c>
      <c r="I232" s="100" t="s">
        <v>90</v>
      </c>
      <c r="J232" s="100" t="s">
        <v>90</v>
      </c>
      <c r="K232" s="100" t="s">
        <v>90</v>
      </c>
      <c r="L232" s="100" t="s">
        <v>90</v>
      </c>
      <c r="M232" s="121" t="s">
        <v>90</v>
      </c>
      <c r="N232" s="119">
        <f>SUM(N233:N234)</f>
        <v>0</v>
      </c>
      <c r="O232" s="121" t="s">
        <v>90</v>
      </c>
      <c r="P232" s="119">
        <f>SUM(P233:P234)</f>
        <v>0</v>
      </c>
      <c r="Q232" s="121" t="s">
        <v>90</v>
      </c>
      <c r="R232" s="119">
        <f>SUM(R233:R234)</f>
        <v>0</v>
      </c>
      <c r="S232" s="121" t="s">
        <v>90</v>
      </c>
      <c r="T232" s="119">
        <f>SUM(T233:T234)</f>
        <v>0</v>
      </c>
      <c r="U232" s="121" t="s">
        <v>90</v>
      </c>
      <c r="V232" s="121" t="s">
        <v>90</v>
      </c>
      <c r="W232" s="120">
        <f>SUM(Y232,AE232,AI232,AK232)</f>
        <v>0</v>
      </c>
      <c r="X232" s="121" t="s">
        <v>90</v>
      </c>
      <c r="Y232" s="119">
        <f>SUM(Y233:Y234)</f>
        <v>0</v>
      </c>
      <c r="Z232" s="100" t="s">
        <v>90</v>
      </c>
      <c r="AA232" s="100" t="s">
        <v>90</v>
      </c>
      <c r="AB232" s="100" t="s">
        <v>90</v>
      </c>
      <c r="AC232" s="100" t="s">
        <v>90</v>
      </c>
      <c r="AD232" s="121" t="s">
        <v>90</v>
      </c>
      <c r="AE232" s="119">
        <f>SUM(AE233:AE234)</f>
        <v>0</v>
      </c>
      <c r="AF232" s="121" t="s">
        <v>90</v>
      </c>
      <c r="AG232" s="119">
        <f>SUM(AG233:AG234)</f>
        <v>0</v>
      </c>
      <c r="AH232" s="121" t="s">
        <v>90</v>
      </c>
      <c r="AI232" s="119">
        <f>SUM(AI233:AI234)</f>
        <v>0</v>
      </c>
      <c r="AJ232" s="121" t="s">
        <v>90</v>
      </c>
      <c r="AK232" s="119">
        <f>SUM(AK233:AK234)</f>
        <v>0</v>
      </c>
      <c r="AL232" s="121" t="s">
        <v>90</v>
      </c>
      <c r="AM232" s="119">
        <f>SUM(AM233:AM234)</f>
        <v>0</v>
      </c>
      <c r="AN232" s="121" t="s">
        <v>90</v>
      </c>
      <c r="AO232" s="119">
        <f>SUM(AO233:AO234)</f>
        <v>0</v>
      </c>
      <c r="AP232" s="107"/>
      <c r="AQ232" s="125" t="str">
        <f t="shared" si="100"/>
        <v>стр.9180</v>
      </c>
      <c r="AR232" s="187" t="s">
        <v>90</v>
      </c>
      <c r="AS232" s="187" t="s">
        <v>90</v>
      </c>
      <c r="AT232" s="187" t="s">
        <v>90</v>
      </c>
      <c r="AU232" s="188">
        <f t="shared" si="103"/>
        <v>0</v>
      </c>
      <c r="AV232" s="187" t="s">
        <v>90</v>
      </c>
      <c r="AW232" s="187" t="s">
        <v>90</v>
      </c>
      <c r="AX232" s="187" t="s">
        <v>90</v>
      </c>
      <c r="AY232" s="188">
        <f t="shared" si="104"/>
        <v>0</v>
      </c>
    </row>
    <row r="233" spans="1:51" ht="12.75">
      <c r="A233" s="124" t="s">
        <v>155</v>
      </c>
      <c r="B233" s="140">
        <v>9181</v>
      </c>
      <c r="C233" s="140" t="s">
        <v>93</v>
      </c>
      <c r="D233" s="126">
        <f>SUM(G233,M233,Q233,S233)</f>
        <v>0</v>
      </c>
      <c r="E233" s="115">
        <f>IF(D233&lt;&gt;0,F233/D233*1000,0)</f>
        <v>0</v>
      </c>
      <c r="F233" s="115">
        <f t="shared" si="133"/>
        <v>0</v>
      </c>
      <c r="G233" s="118"/>
      <c r="H233" s="116"/>
      <c r="I233" s="142" t="s">
        <v>90</v>
      </c>
      <c r="J233" s="142" t="s">
        <v>90</v>
      </c>
      <c r="K233" s="142" t="s">
        <v>90</v>
      </c>
      <c r="L233" s="142" t="s">
        <v>90</v>
      </c>
      <c r="M233" s="118"/>
      <c r="N233" s="116"/>
      <c r="O233" s="118"/>
      <c r="P233" s="116"/>
      <c r="Q233" s="118"/>
      <c r="R233" s="116"/>
      <c r="S233" s="118"/>
      <c r="T233" s="116"/>
      <c r="U233" s="126">
        <f>SUM(X233,AD233,AH233,AJ233)</f>
        <v>0</v>
      </c>
      <c r="V233" s="115">
        <f>IF(U233&lt;&gt;0,W233/U233*1000,0)</f>
        <v>0</v>
      </c>
      <c r="W233" s="115">
        <f t="shared" si="134"/>
        <v>0</v>
      </c>
      <c r="X233" s="118"/>
      <c r="Y233" s="116"/>
      <c r="Z233" s="142" t="s">
        <v>90</v>
      </c>
      <c r="AA233" s="142" t="s">
        <v>90</v>
      </c>
      <c r="AB233" s="142" t="s">
        <v>90</v>
      </c>
      <c r="AC233" s="142" t="s">
        <v>90</v>
      </c>
      <c r="AD233" s="118"/>
      <c r="AE233" s="116"/>
      <c r="AF233" s="118"/>
      <c r="AG233" s="116"/>
      <c r="AH233" s="118"/>
      <c r="AI233" s="116"/>
      <c r="AJ233" s="118"/>
      <c r="AK233" s="116"/>
      <c r="AL233" s="118"/>
      <c r="AM233" s="116"/>
      <c r="AN233" s="118"/>
      <c r="AO233" s="116"/>
      <c r="AP233" s="107"/>
      <c r="AQ233" s="125" t="str">
        <f t="shared" si="100"/>
        <v>стр.9181</v>
      </c>
      <c r="AR233" s="187" t="s">
        <v>90</v>
      </c>
      <c r="AS233" s="187" t="s">
        <v>90</v>
      </c>
      <c r="AT233" s="188">
        <f t="shared" si="103"/>
        <v>0</v>
      </c>
      <c r="AU233" s="188">
        <f t="shared" si="103"/>
        <v>0</v>
      </c>
      <c r="AV233" s="187" t="s">
        <v>90</v>
      </c>
      <c r="AW233" s="187" t="s">
        <v>90</v>
      </c>
      <c r="AX233" s="188">
        <f t="shared" si="104"/>
        <v>0</v>
      </c>
      <c r="AY233" s="188">
        <f t="shared" si="104"/>
        <v>0</v>
      </c>
    </row>
    <row r="234" spans="1:51" ht="12.75">
      <c r="A234" s="124" t="s">
        <v>156</v>
      </c>
      <c r="B234" s="140">
        <v>9182</v>
      </c>
      <c r="C234" s="140" t="s">
        <v>93</v>
      </c>
      <c r="D234" s="126">
        <f>SUM(G234,M234,Q234,S234)</f>
        <v>0</v>
      </c>
      <c r="E234" s="115">
        <f>IF(D234&lt;&gt;0,F234/D234*1000,0)</f>
        <v>0</v>
      </c>
      <c r="F234" s="115">
        <f t="shared" si="133"/>
        <v>0</v>
      </c>
      <c r="G234" s="118"/>
      <c r="H234" s="116"/>
      <c r="I234" s="142" t="s">
        <v>90</v>
      </c>
      <c r="J234" s="142" t="s">
        <v>90</v>
      </c>
      <c r="K234" s="142" t="s">
        <v>90</v>
      </c>
      <c r="L234" s="142" t="s">
        <v>90</v>
      </c>
      <c r="M234" s="118"/>
      <c r="N234" s="116"/>
      <c r="O234" s="118"/>
      <c r="P234" s="116"/>
      <c r="Q234" s="118"/>
      <c r="R234" s="116"/>
      <c r="S234" s="118"/>
      <c r="T234" s="116"/>
      <c r="U234" s="126">
        <f>SUM(X234,AD234,AH234,AJ234)</f>
        <v>0</v>
      </c>
      <c r="V234" s="115">
        <f>IF(U234&lt;&gt;0,W234/U234*1000,0)</f>
        <v>0</v>
      </c>
      <c r="W234" s="115">
        <f t="shared" si="134"/>
        <v>0</v>
      </c>
      <c r="X234" s="118"/>
      <c r="Y234" s="116"/>
      <c r="Z234" s="142" t="s">
        <v>90</v>
      </c>
      <c r="AA234" s="142" t="s">
        <v>90</v>
      </c>
      <c r="AB234" s="142" t="s">
        <v>90</v>
      </c>
      <c r="AC234" s="142" t="s">
        <v>90</v>
      </c>
      <c r="AD234" s="118"/>
      <c r="AE234" s="116"/>
      <c r="AF234" s="118"/>
      <c r="AG234" s="116"/>
      <c r="AH234" s="118"/>
      <c r="AI234" s="116"/>
      <c r="AJ234" s="118"/>
      <c r="AK234" s="116"/>
      <c r="AL234" s="118"/>
      <c r="AM234" s="116"/>
      <c r="AN234" s="118"/>
      <c r="AO234" s="116"/>
      <c r="AP234" s="107"/>
      <c r="AQ234" s="125" t="str">
        <f t="shared" si="100"/>
        <v>стр.9182</v>
      </c>
      <c r="AR234" s="187" t="s">
        <v>90</v>
      </c>
      <c r="AS234" s="187" t="s">
        <v>90</v>
      </c>
      <c r="AT234" s="188">
        <f t="shared" si="103"/>
        <v>0</v>
      </c>
      <c r="AU234" s="188">
        <f t="shared" si="103"/>
        <v>0</v>
      </c>
      <c r="AV234" s="187" t="s">
        <v>90</v>
      </c>
      <c r="AW234" s="187" t="s">
        <v>90</v>
      </c>
      <c r="AX234" s="188">
        <f t="shared" si="104"/>
        <v>0</v>
      </c>
      <c r="AY234" s="188">
        <f t="shared" si="104"/>
        <v>0</v>
      </c>
    </row>
    <row r="235" spans="1:51" ht="76.5">
      <c r="A235" s="168" t="s">
        <v>157</v>
      </c>
      <c r="B235" s="140">
        <v>9183</v>
      </c>
      <c r="C235" s="140" t="s">
        <v>100</v>
      </c>
      <c r="D235" s="120">
        <f>SUM(G235,M235,Q235,S235)</f>
        <v>0</v>
      </c>
      <c r="E235" s="133" t="s">
        <v>90</v>
      </c>
      <c r="F235" s="133" t="s">
        <v>90</v>
      </c>
      <c r="G235" s="116"/>
      <c r="H235" s="133" t="s">
        <v>90</v>
      </c>
      <c r="I235" s="166" t="s">
        <v>90</v>
      </c>
      <c r="J235" s="166" t="s">
        <v>90</v>
      </c>
      <c r="K235" s="166" t="s">
        <v>90</v>
      </c>
      <c r="L235" s="166" t="s">
        <v>90</v>
      </c>
      <c r="M235" s="116"/>
      <c r="N235" s="133" t="s">
        <v>90</v>
      </c>
      <c r="O235" s="116"/>
      <c r="P235" s="133" t="s">
        <v>90</v>
      </c>
      <c r="Q235" s="116"/>
      <c r="R235" s="133" t="s">
        <v>90</v>
      </c>
      <c r="S235" s="116"/>
      <c r="T235" s="133" t="s">
        <v>90</v>
      </c>
      <c r="U235" s="120">
        <f>SUM(X235,AD235,AH235,AJ235)</f>
        <v>0</v>
      </c>
      <c r="V235" s="133" t="s">
        <v>90</v>
      </c>
      <c r="W235" s="133" t="s">
        <v>90</v>
      </c>
      <c r="X235" s="116"/>
      <c r="Y235" s="133" t="s">
        <v>90</v>
      </c>
      <c r="Z235" s="166" t="s">
        <v>90</v>
      </c>
      <c r="AA235" s="166" t="s">
        <v>90</v>
      </c>
      <c r="AB235" s="166" t="s">
        <v>90</v>
      </c>
      <c r="AC235" s="166" t="s">
        <v>90</v>
      </c>
      <c r="AD235" s="116"/>
      <c r="AE235" s="133" t="s">
        <v>90</v>
      </c>
      <c r="AF235" s="116"/>
      <c r="AG235" s="133" t="s">
        <v>90</v>
      </c>
      <c r="AH235" s="116"/>
      <c r="AI235" s="133" t="s">
        <v>90</v>
      </c>
      <c r="AJ235" s="116"/>
      <c r="AK235" s="133" t="s">
        <v>90</v>
      </c>
      <c r="AL235" s="116"/>
      <c r="AM235" s="133" t="s">
        <v>90</v>
      </c>
      <c r="AN235" s="116"/>
      <c r="AO235" s="133" t="s">
        <v>90</v>
      </c>
      <c r="AP235" s="107"/>
      <c r="AQ235" s="125" t="str">
        <f t="shared" si="100"/>
        <v>стр.9183</v>
      </c>
      <c r="AR235" s="187" t="s">
        <v>90</v>
      </c>
      <c r="AS235" s="187" t="s">
        <v>90</v>
      </c>
      <c r="AT235" s="188">
        <f t="shared" si="103"/>
        <v>0</v>
      </c>
      <c r="AU235" s="187" t="s">
        <v>90</v>
      </c>
      <c r="AV235" s="187" t="s">
        <v>90</v>
      </c>
      <c r="AW235" s="187" t="s">
        <v>90</v>
      </c>
      <c r="AX235" s="188">
        <f t="shared" si="104"/>
        <v>0</v>
      </c>
      <c r="AY235" s="187" t="s">
        <v>90</v>
      </c>
    </row>
    <row r="236" spans="1:51" ht="25.5">
      <c r="A236" s="132" t="s">
        <v>285</v>
      </c>
      <c r="B236" s="139">
        <v>9190</v>
      </c>
      <c r="C236" s="139" t="s">
        <v>152</v>
      </c>
      <c r="D236" s="121" t="s">
        <v>90</v>
      </c>
      <c r="E236" s="121" t="s">
        <v>90</v>
      </c>
      <c r="F236" s="120">
        <f>SUM(H236,N236,R236,T236)</f>
        <v>0</v>
      </c>
      <c r="G236" s="121" t="s">
        <v>90</v>
      </c>
      <c r="H236" s="119">
        <f>SUM(H237:H238)</f>
        <v>0</v>
      </c>
      <c r="I236" s="100" t="s">
        <v>90</v>
      </c>
      <c r="J236" s="100" t="s">
        <v>90</v>
      </c>
      <c r="K236" s="100" t="s">
        <v>90</v>
      </c>
      <c r="L236" s="100" t="s">
        <v>90</v>
      </c>
      <c r="M236" s="121" t="s">
        <v>90</v>
      </c>
      <c r="N236" s="119">
        <f>SUM(N237:N238)</f>
        <v>0</v>
      </c>
      <c r="O236" s="121" t="s">
        <v>90</v>
      </c>
      <c r="P236" s="119">
        <f>SUM(P237:P238)</f>
        <v>0</v>
      </c>
      <c r="Q236" s="121" t="s">
        <v>90</v>
      </c>
      <c r="R236" s="119">
        <f>SUM(R237:R238)</f>
        <v>0</v>
      </c>
      <c r="S236" s="121" t="s">
        <v>90</v>
      </c>
      <c r="T236" s="119">
        <f>SUM(T237:T238)</f>
        <v>0</v>
      </c>
      <c r="U236" s="121" t="s">
        <v>90</v>
      </c>
      <c r="V236" s="121" t="s">
        <v>90</v>
      </c>
      <c r="W236" s="120">
        <f>SUM(Y236,AE236,AI236,AK236)</f>
        <v>0</v>
      </c>
      <c r="X236" s="121" t="s">
        <v>90</v>
      </c>
      <c r="Y236" s="119">
        <f>SUM(Y237:Y238)</f>
        <v>0</v>
      </c>
      <c r="Z236" s="100" t="s">
        <v>90</v>
      </c>
      <c r="AA236" s="100" t="s">
        <v>90</v>
      </c>
      <c r="AB236" s="100" t="s">
        <v>90</v>
      </c>
      <c r="AC236" s="100" t="s">
        <v>90</v>
      </c>
      <c r="AD236" s="121" t="s">
        <v>90</v>
      </c>
      <c r="AE236" s="119">
        <f>SUM(AE237:AE238)</f>
        <v>0</v>
      </c>
      <c r="AF236" s="121" t="s">
        <v>90</v>
      </c>
      <c r="AG236" s="119">
        <f>SUM(AG237:AG238)</f>
        <v>0</v>
      </c>
      <c r="AH236" s="121" t="s">
        <v>90</v>
      </c>
      <c r="AI236" s="119">
        <f>SUM(AI237:AI238)</f>
        <v>0</v>
      </c>
      <c r="AJ236" s="121" t="s">
        <v>90</v>
      </c>
      <c r="AK236" s="119">
        <f>SUM(AK237:AK238)</f>
        <v>0</v>
      </c>
      <c r="AL236" s="121" t="s">
        <v>90</v>
      </c>
      <c r="AM236" s="119">
        <f>SUM(AM237:AM238)</f>
        <v>0</v>
      </c>
      <c r="AN236" s="121" t="s">
        <v>90</v>
      </c>
      <c r="AO236" s="119">
        <f>SUM(AO237:AO238)</f>
        <v>0</v>
      </c>
      <c r="AP236" s="107"/>
      <c r="AQ236" s="125" t="str">
        <f t="shared" si="100"/>
        <v>стр.9190</v>
      </c>
      <c r="AR236" s="187" t="s">
        <v>90</v>
      </c>
      <c r="AS236" s="187" t="s">
        <v>90</v>
      </c>
      <c r="AT236" s="187" t="s">
        <v>90</v>
      </c>
      <c r="AU236" s="188">
        <f t="shared" si="103"/>
        <v>0</v>
      </c>
      <c r="AV236" s="187" t="s">
        <v>90</v>
      </c>
      <c r="AW236" s="187" t="s">
        <v>90</v>
      </c>
      <c r="AX236" s="187" t="s">
        <v>90</v>
      </c>
      <c r="AY236" s="188">
        <f t="shared" si="104"/>
        <v>0</v>
      </c>
    </row>
    <row r="237" spans="1:51" ht="12.75">
      <c r="A237" s="124" t="s">
        <v>155</v>
      </c>
      <c r="B237" s="140">
        <v>9191</v>
      </c>
      <c r="C237" s="140" t="s">
        <v>93</v>
      </c>
      <c r="D237" s="126">
        <f>SUM(G237,M237,Q237,S237)</f>
        <v>0</v>
      </c>
      <c r="E237" s="115">
        <f>IF(D237&lt;&gt;0,F237/D237*1000,0)</f>
        <v>0</v>
      </c>
      <c r="F237" s="115">
        <f>SUM(H237,N237,R237,T237)</f>
        <v>0</v>
      </c>
      <c r="G237" s="118"/>
      <c r="H237" s="116"/>
      <c r="I237" s="166" t="s">
        <v>90</v>
      </c>
      <c r="J237" s="166" t="s">
        <v>90</v>
      </c>
      <c r="K237" s="166" t="s">
        <v>90</v>
      </c>
      <c r="L237" s="166" t="s">
        <v>90</v>
      </c>
      <c r="M237" s="118"/>
      <c r="N237" s="116"/>
      <c r="O237" s="118"/>
      <c r="P237" s="116"/>
      <c r="Q237" s="118"/>
      <c r="R237" s="116"/>
      <c r="S237" s="118"/>
      <c r="T237" s="116"/>
      <c r="U237" s="126">
        <f>SUM(X237,AD237,AH237,AJ237)</f>
        <v>0</v>
      </c>
      <c r="V237" s="115">
        <f>IF(U237&lt;&gt;0,W237/U237*1000,0)</f>
        <v>0</v>
      </c>
      <c r="W237" s="115">
        <f>SUM(Y237,AE237,AI237,AK237)</f>
        <v>0</v>
      </c>
      <c r="X237" s="118"/>
      <c r="Y237" s="116"/>
      <c r="Z237" s="166" t="s">
        <v>90</v>
      </c>
      <c r="AA237" s="166" t="s">
        <v>90</v>
      </c>
      <c r="AB237" s="166" t="s">
        <v>90</v>
      </c>
      <c r="AC237" s="166" t="s">
        <v>90</v>
      </c>
      <c r="AD237" s="118"/>
      <c r="AE237" s="116"/>
      <c r="AF237" s="118"/>
      <c r="AG237" s="116"/>
      <c r="AH237" s="118"/>
      <c r="AI237" s="116"/>
      <c r="AJ237" s="118"/>
      <c r="AK237" s="116"/>
      <c r="AL237" s="118"/>
      <c r="AM237" s="116"/>
      <c r="AN237" s="118"/>
      <c r="AO237" s="116"/>
      <c r="AP237" s="107"/>
      <c r="AQ237" s="125" t="str">
        <f t="shared" si="100"/>
        <v>стр.9191</v>
      </c>
      <c r="AR237" s="187" t="s">
        <v>90</v>
      </c>
      <c r="AS237" s="187" t="s">
        <v>90</v>
      </c>
      <c r="AT237" s="188">
        <f t="shared" si="103"/>
        <v>0</v>
      </c>
      <c r="AU237" s="188">
        <f t="shared" si="103"/>
        <v>0</v>
      </c>
      <c r="AV237" s="187" t="s">
        <v>90</v>
      </c>
      <c r="AW237" s="187" t="s">
        <v>90</v>
      </c>
      <c r="AX237" s="188">
        <f t="shared" si="104"/>
        <v>0</v>
      </c>
      <c r="AY237" s="188">
        <f t="shared" si="104"/>
        <v>0</v>
      </c>
    </row>
    <row r="238" spans="1:51" ht="12.75">
      <c r="A238" s="124" t="s">
        <v>156</v>
      </c>
      <c r="B238" s="140">
        <v>9192</v>
      </c>
      <c r="C238" s="140" t="s">
        <v>93</v>
      </c>
      <c r="D238" s="126">
        <f>SUM(G238,M238,Q238,S238)</f>
        <v>0</v>
      </c>
      <c r="E238" s="115">
        <f>IF(D238&lt;&gt;0,F238/D238*1000,0)</f>
        <v>0</v>
      </c>
      <c r="F238" s="115">
        <f>SUM(H238,N238,R238,T238)</f>
        <v>0</v>
      </c>
      <c r="G238" s="118"/>
      <c r="H238" s="116"/>
      <c r="I238" s="166" t="s">
        <v>90</v>
      </c>
      <c r="J238" s="166" t="s">
        <v>90</v>
      </c>
      <c r="K238" s="166" t="s">
        <v>90</v>
      </c>
      <c r="L238" s="166" t="s">
        <v>90</v>
      </c>
      <c r="M238" s="118"/>
      <c r="N238" s="116"/>
      <c r="O238" s="118"/>
      <c r="P238" s="116"/>
      <c r="Q238" s="118"/>
      <c r="R238" s="116"/>
      <c r="S238" s="118"/>
      <c r="T238" s="116"/>
      <c r="U238" s="126">
        <f>SUM(X238,AD238,AH238,AJ238)</f>
        <v>0</v>
      </c>
      <c r="V238" s="115">
        <f>IF(U238&lt;&gt;0,W238/U238*1000,0)</f>
        <v>0</v>
      </c>
      <c r="W238" s="115">
        <f>SUM(Y238,AE238,AI238,AK238)</f>
        <v>0</v>
      </c>
      <c r="X238" s="118"/>
      <c r="Y238" s="116"/>
      <c r="Z238" s="166" t="s">
        <v>90</v>
      </c>
      <c r="AA238" s="166" t="s">
        <v>90</v>
      </c>
      <c r="AB238" s="166" t="s">
        <v>90</v>
      </c>
      <c r="AC238" s="166" t="s">
        <v>90</v>
      </c>
      <c r="AD238" s="118"/>
      <c r="AE238" s="116"/>
      <c r="AF238" s="118"/>
      <c r="AG238" s="116"/>
      <c r="AH238" s="118"/>
      <c r="AI238" s="116"/>
      <c r="AJ238" s="118"/>
      <c r="AK238" s="116"/>
      <c r="AL238" s="118"/>
      <c r="AM238" s="116"/>
      <c r="AN238" s="118"/>
      <c r="AO238" s="116"/>
      <c r="AP238" s="107"/>
      <c r="AQ238" s="125" t="str">
        <f t="shared" si="100"/>
        <v>стр.9192</v>
      </c>
      <c r="AR238" s="187" t="s">
        <v>90</v>
      </c>
      <c r="AS238" s="187" t="s">
        <v>90</v>
      </c>
      <c r="AT238" s="188">
        <f t="shared" si="103"/>
        <v>0</v>
      </c>
      <c r="AU238" s="188">
        <f t="shared" si="103"/>
        <v>0</v>
      </c>
      <c r="AV238" s="187" t="s">
        <v>90</v>
      </c>
      <c r="AW238" s="187" t="s">
        <v>90</v>
      </c>
      <c r="AX238" s="188">
        <f t="shared" si="104"/>
        <v>0</v>
      </c>
      <c r="AY238" s="188">
        <f t="shared" si="104"/>
        <v>0</v>
      </c>
    </row>
    <row r="239" spans="1:51" ht="76.5">
      <c r="A239" s="168" t="s">
        <v>158</v>
      </c>
      <c r="B239" s="140">
        <v>9193</v>
      </c>
      <c r="C239" s="140" t="s">
        <v>100</v>
      </c>
      <c r="D239" s="120">
        <f>SUM(G239,M239,Q239,S239)</f>
        <v>0</v>
      </c>
      <c r="E239" s="133" t="s">
        <v>90</v>
      </c>
      <c r="F239" s="133" t="s">
        <v>90</v>
      </c>
      <c r="G239" s="116"/>
      <c r="H239" s="133" t="s">
        <v>90</v>
      </c>
      <c r="I239" s="166" t="s">
        <v>90</v>
      </c>
      <c r="J239" s="166" t="s">
        <v>90</v>
      </c>
      <c r="K239" s="166" t="s">
        <v>90</v>
      </c>
      <c r="L239" s="166" t="s">
        <v>90</v>
      </c>
      <c r="M239" s="116"/>
      <c r="N239" s="133" t="s">
        <v>90</v>
      </c>
      <c r="O239" s="116"/>
      <c r="P239" s="133" t="s">
        <v>90</v>
      </c>
      <c r="Q239" s="116"/>
      <c r="R239" s="133" t="s">
        <v>90</v>
      </c>
      <c r="S239" s="116"/>
      <c r="T239" s="133" t="s">
        <v>90</v>
      </c>
      <c r="U239" s="120">
        <f>SUM(X239,AD239,AH239,AJ239)</f>
        <v>0</v>
      </c>
      <c r="V239" s="133" t="s">
        <v>90</v>
      </c>
      <c r="W239" s="133" t="s">
        <v>90</v>
      </c>
      <c r="X239" s="116"/>
      <c r="Y239" s="133" t="s">
        <v>90</v>
      </c>
      <c r="Z239" s="166" t="s">
        <v>90</v>
      </c>
      <c r="AA239" s="166" t="s">
        <v>90</v>
      </c>
      <c r="AB239" s="166" t="s">
        <v>90</v>
      </c>
      <c r="AC239" s="166" t="s">
        <v>90</v>
      </c>
      <c r="AD239" s="116"/>
      <c r="AE239" s="133" t="s">
        <v>90</v>
      </c>
      <c r="AF239" s="116"/>
      <c r="AG239" s="133" t="s">
        <v>90</v>
      </c>
      <c r="AH239" s="116"/>
      <c r="AI239" s="133" t="s">
        <v>90</v>
      </c>
      <c r="AJ239" s="116"/>
      <c r="AK239" s="133" t="s">
        <v>90</v>
      </c>
      <c r="AL239" s="116"/>
      <c r="AM239" s="133" t="s">
        <v>90</v>
      </c>
      <c r="AN239" s="116"/>
      <c r="AO239" s="133" t="s">
        <v>90</v>
      </c>
      <c r="AP239" s="107"/>
      <c r="AQ239" s="125" t="str">
        <f t="shared" si="100"/>
        <v>стр.9193</v>
      </c>
      <c r="AR239" s="187" t="s">
        <v>90</v>
      </c>
      <c r="AS239" s="187" t="s">
        <v>90</v>
      </c>
      <c r="AT239" s="188">
        <f t="shared" si="103"/>
        <v>0</v>
      </c>
      <c r="AU239" s="187" t="s">
        <v>90</v>
      </c>
      <c r="AV239" s="187" t="s">
        <v>90</v>
      </c>
      <c r="AW239" s="187" t="s">
        <v>90</v>
      </c>
      <c r="AX239" s="188">
        <f t="shared" si="104"/>
        <v>0</v>
      </c>
      <c r="AY239" s="187" t="s">
        <v>90</v>
      </c>
    </row>
    <row r="240" spans="1:51" ht="85.5" customHeight="1">
      <c r="A240" s="300" t="s">
        <v>480</v>
      </c>
      <c r="B240" s="139">
        <v>11000</v>
      </c>
      <c r="C240" s="139" t="s">
        <v>59</v>
      </c>
      <c r="D240" s="121" t="s">
        <v>90</v>
      </c>
      <c r="E240" s="121" t="s">
        <v>90</v>
      </c>
      <c r="F240" s="120">
        <f>SUM(H240,N240,R240,T240)</f>
        <v>0</v>
      </c>
      <c r="G240" s="121" t="s">
        <v>90</v>
      </c>
      <c r="H240" s="119">
        <f>SUM(H241:H242)</f>
        <v>0</v>
      </c>
      <c r="I240" s="100" t="s">
        <v>90</v>
      </c>
      <c r="J240" s="100" t="s">
        <v>90</v>
      </c>
      <c r="K240" s="100" t="s">
        <v>90</v>
      </c>
      <c r="L240" s="100" t="s">
        <v>90</v>
      </c>
      <c r="M240" s="121" t="s">
        <v>90</v>
      </c>
      <c r="N240" s="119">
        <f>SUM(N241:N242)</f>
        <v>0</v>
      </c>
      <c r="O240" s="121" t="s">
        <v>90</v>
      </c>
      <c r="P240" s="119">
        <f>SUM(P241:P242)</f>
        <v>0</v>
      </c>
      <c r="Q240" s="121" t="s">
        <v>90</v>
      </c>
      <c r="R240" s="119">
        <f>SUM(R241:R242)</f>
        <v>0</v>
      </c>
      <c r="S240" s="121" t="s">
        <v>90</v>
      </c>
      <c r="T240" s="119">
        <f>SUM(T241:T242)</f>
        <v>0</v>
      </c>
      <c r="U240" s="121" t="s">
        <v>90</v>
      </c>
      <c r="V240" s="121" t="s">
        <v>90</v>
      </c>
      <c r="W240" s="120">
        <f>SUM(Y240,AE240,AI240,AK240)</f>
        <v>0</v>
      </c>
      <c r="X240" s="121" t="s">
        <v>90</v>
      </c>
      <c r="Y240" s="119">
        <f>SUM(Y241:Y242)</f>
        <v>0</v>
      </c>
      <c r="Z240" s="100" t="s">
        <v>90</v>
      </c>
      <c r="AA240" s="100" t="s">
        <v>90</v>
      </c>
      <c r="AB240" s="100" t="s">
        <v>90</v>
      </c>
      <c r="AC240" s="100" t="s">
        <v>90</v>
      </c>
      <c r="AD240" s="121" t="s">
        <v>90</v>
      </c>
      <c r="AE240" s="119">
        <f>SUM(AE241:AE242)</f>
        <v>0</v>
      </c>
      <c r="AF240" s="121" t="s">
        <v>90</v>
      </c>
      <c r="AG240" s="119">
        <f>SUM(AG241:AG242)</f>
        <v>0</v>
      </c>
      <c r="AH240" s="121" t="s">
        <v>90</v>
      </c>
      <c r="AI240" s="119">
        <f>SUM(AI241:AI242)</f>
        <v>0</v>
      </c>
      <c r="AJ240" s="121" t="s">
        <v>90</v>
      </c>
      <c r="AK240" s="119">
        <f>SUM(AK241:AK242)</f>
        <v>0</v>
      </c>
      <c r="AL240" s="121" t="s">
        <v>90</v>
      </c>
      <c r="AM240" s="119">
        <f>SUM(AM241:AM242)</f>
        <v>0</v>
      </c>
      <c r="AN240" s="121" t="s">
        <v>90</v>
      </c>
      <c r="AO240" s="119">
        <f>SUM(AO241:AO242)</f>
        <v>0</v>
      </c>
      <c r="AP240" s="107"/>
      <c r="AQ240" s="125" t="str">
        <f>"стр."&amp;B240</f>
        <v>стр.11000</v>
      </c>
      <c r="AR240" s="187" t="s">
        <v>90</v>
      </c>
      <c r="AS240" s="187" t="s">
        <v>90</v>
      </c>
      <c r="AT240" s="187" t="s">
        <v>90</v>
      </c>
      <c r="AU240" s="301">
        <f>IF(N240&gt;=P240,0,N240-P240)</f>
        <v>0</v>
      </c>
      <c r="AV240" s="187" t="s">
        <v>90</v>
      </c>
      <c r="AW240" s="187" t="s">
        <v>90</v>
      </c>
      <c r="AX240" s="187" t="s">
        <v>90</v>
      </c>
      <c r="AY240" s="301">
        <f>IF(AE240&gt;=AG240,0,AE240-AG240)</f>
        <v>0</v>
      </c>
    </row>
    <row r="241" spans="1:51" ht="12.75">
      <c r="A241" s="155" t="s">
        <v>481</v>
      </c>
      <c r="B241" s="140">
        <v>11100</v>
      </c>
      <c r="C241" s="140" t="s">
        <v>482</v>
      </c>
      <c r="D241" s="126">
        <f>SUM(G241,M241,Q241,S241)</f>
        <v>0</v>
      </c>
      <c r="E241" s="115">
        <f>IF(D241&lt;&gt;0,F241/D241*1000,0)</f>
        <v>0</v>
      </c>
      <c r="F241" s="115">
        <f>SUM(H241,N241,R241,T241)</f>
        <v>0</v>
      </c>
      <c r="G241" s="118"/>
      <c r="H241" s="116"/>
      <c r="I241" s="298" t="s">
        <v>90</v>
      </c>
      <c r="J241" s="298" t="s">
        <v>90</v>
      </c>
      <c r="K241" s="298" t="s">
        <v>90</v>
      </c>
      <c r="L241" s="298" t="s">
        <v>90</v>
      </c>
      <c r="M241" s="118"/>
      <c r="N241" s="116"/>
      <c r="O241" s="118"/>
      <c r="P241" s="116"/>
      <c r="Q241" s="118"/>
      <c r="R241" s="116"/>
      <c r="S241" s="118"/>
      <c r="T241" s="116"/>
      <c r="U241" s="126">
        <f>SUM(X241,AD241,AH241,AJ241)</f>
        <v>0</v>
      </c>
      <c r="V241" s="115">
        <f>IF(U241&lt;&gt;0,W241/U241*1000,0)</f>
        <v>0</v>
      </c>
      <c r="W241" s="115">
        <f>SUM(Y241,AE241,AI241,AK241)</f>
        <v>0</v>
      </c>
      <c r="X241" s="118"/>
      <c r="Y241" s="116"/>
      <c r="Z241" s="298" t="s">
        <v>90</v>
      </c>
      <c r="AA241" s="298" t="s">
        <v>90</v>
      </c>
      <c r="AB241" s="298" t="s">
        <v>90</v>
      </c>
      <c r="AC241" s="298" t="s">
        <v>90</v>
      </c>
      <c r="AD241" s="118"/>
      <c r="AE241" s="116"/>
      <c r="AF241" s="118"/>
      <c r="AG241" s="116"/>
      <c r="AH241" s="118"/>
      <c r="AI241" s="116"/>
      <c r="AJ241" s="118"/>
      <c r="AK241" s="116"/>
      <c r="AL241" s="118"/>
      <c r="AM241" s="116"/>
      <c r="AN241" s="118"/>
      <c r="AO241" s="116"/>
      <c r="AP241" s="107"/>
      <c r="AQ241" s="125" t="str">
        <f>"стр."&amp;B241</f>
        <v>стр.11100</v>
      </c>
      <c r="AR241" s="187" t="s">
        <v>90</v>
      </c>
      <c r="AS241" s="187" t="s">
        <v>90</v>
      </c>
      <c r="AT241" s="301">
        <f>IF(M241&gt;=O241,0,M241-O241)</f>
        <v>0</v>
      </c>
      <c r="AU241" s="301">
        <f>IF(N241&gt;=P241,0,N241-P241)</f>
        <v>0</v>
      </c>
      <c r="AV241" s="187" t="s">
        <v>90</v>
      </c>
      <c r="AW241" s="187" t="s">
        <v>90</v>
      </c>
      <c r="AX241" s="301">
        <f>IF(AD241&gt;=AF241,0,AD241-AF241)</f>
        <v>0</v>
      </c>
      <c r="AY241" s="301">
        <f>IF(AE241&gt;=AG241,0,AE241-AG241)</f>
        <v>0</v>
      </c>
    </row>
    <row r="242" spans="1:51" ht="12.75">
      <c r="A242" s="155" t="s">
        <v>483</v>
      </c>
      <c r="B242" s="140">
        <v>11200</v>
      </c>
      <c r="C242" s="140"/>
      <c r="D242" s="126">
        <f>SUM(G242,M242,Q242,S242)</f>
        <v>0</v>
      </c>
      <c r="E242" s="115">
        <f>IF(D242&lt;&gt;0,F242/D242*1000,0)</f>
        <v>0</v>
      </c>
      <c r="F242" s="115">
        <f>SUM(H242,N242,R242,T242)</f>
        <v>0</v>
      </c>
      <c r="G242" s="118"/>
      <c r="H242" s="116"/>
      <c r="I242" s="298" t="s">
        <v>90</v>
      </c>
      <c r="J242" s="298" t="s">
        <v>90</v>
      </c>
      <c r="K242" s="298" t="s">
        <v>90</v>
      </c>
      <c r="L242" s="298" t="s">
        <v>90</v>
      </c>
      <c r="M242" s="118"/>
      <c r="N242" s="116"/>
      <c r="O242" s="118"/>
      <c r="P242" s="116"/>
      <c r="Q242" s="118"/>
      <c r="R242" s="116"/>
      <c r="S242" s="118"/>
      <c r="T242" s="116"/>
      <c r="U242" s="126">
        <f>SUM(X242,AD242,AH242,AJ242)</f>
        <v>0</v>
      </c>
      <c r="V242" s="115">
        <f>IF(U242&lt;&gt;0,W242/U242*1000,0)</f>
        <v>0</v>
      </c>
      <c r="W242" s="115">
        <f>SUM(Y242,AE242,AI242,AK242)</f>
        <v>0</v>
      </c>
      <c r="X242" s="118"/>
      <c r="Y242" s="116"/>
      <c r="Z242" s="298" t="s">
        <v>90</v>
      </c>
      <c r="AA242" s="298" t="s">
        <v>90</v>
      </c>
      <c r="AB242" s="298" t="s">
        <v>90</v>
      </c>
      <c r="AC242" s="298" t="s">
        <v>90</v>
      </c>
      <c r="AD242" s="118"/>
      <c r="AE242" s="116"/>
      <c r="AF242" s="118"/>
      <c r="AG242" s="116"/>
      <c r="AH242" s="118"/>
      <c r="AI242" s="116"/>
      <c r="AJ242" s="118"/>
      <c r="AK242" s="116"/>
      <c r="AL242" s="118"/>
      <c r="AM242" s="116"/>
      <c r="AN242" s="118"/>
      <c r="AO242" s="116"/>
      <c r="AP242" s="107"/>
      <c r="AQ242" s="125" t="str">
        <f>"стр."&amp;B242</f>
        <v>стр.11200</v>
      </c>
      <c r="AR242" s="187" t="s">
        <v>90</v>
      </c>
      <c r="AS242" s="187" t="s">
        <v>90</v>
      </c>
      <c r="AT242" s="301">
        <f>IF(M242&gt;=O242,0,M242-O242)</f>
        <v>0</v>
      </c>
      <c r="AU242" s="301">
        <f>IF(N242&gt;=P242,0,N242-P242)</f>
        <v>0</v>
      </c>
      <c r="AV242" s="187" t="s">
        <v>90</v>
      </c>
      <c r="AW242" s="187" t="s">
        <v>90</v>
      </c>
      <c r="AX242" s="301">
        <f>IF(AD242&gt;=AF242,0,AD242-AF242)</f>
        <v>0</v>
      </c>
      <c r="AY242" s="301">
        <f>IF(AE242&gt;=AG242,0,AE242-AG242)</f>
        <v>0</v>
      </c>
    </row>
    <row r="243" spans="1:51" ht="38.25" customHeight="1">
      <c r="A243" s="39"/>
      <c r="B243" s="21"/>
      <c r="C243" s="21"/>
      <c r="D243" s="415" t="s">
        <v>311</v>
      </c>
      <c r="E243" s="415"/>
      <c r="F243" s="415"/>
      <c r="G243" s="415"/>
      <c r="H243" s="415"/>
      <c r="I243" s="415"/>
      <c r="J243" s="415"/>
      <c r="K243" s="415"/>
      <c r="L243" s="415"/>
      <c r="M243" s="415"/>
      <c r="N243" s="415"/>
      <c r="O243" s="415"/>
      <c r="P243" s="415"/>
      <c r="Q243" s="415"/>
      <c r="R243" s="415"/>
      <c r="S243" s="415"/>
      <c r="T243" s="415"/>
      <c r="U243" s="21"/>
      <c r="V243" s="21"/>
      <c r="W243" s="21"/>
      <c r="X243" s="21"/>
      <c r="Y243" s="21"/>
      <c r="Z243" s="21"/>
      <c r="AA243" s="21"/>
      <c r="AB243" s="107"/>
      <c r="AC243" s="107"/>
      <c r="AD243" s="21"/>
      <c r="AE243" s="21"/>
      <c r="AF243" s="21"/>
      <c r="AG243" s="21"/>
      <c r="AH243" s="73"/>
      <c r="AI243" s="73"/>
      <c r="AJ243" s="21"/>
      <c r="AK243" s="21"/>
      <c r="AL243" s="21"/>
      <c r="AM243" s="21"/>
      <c r="AN243" s="21"/>
      <c r="AO243" s="21"/>
      <c r="AP243" s="21"/>
      <c r="AQ243" s="21"/>
      <c r="AR243" s="107"/>
      <c r="AS243" s="107"/>
      <c r="AT243" s="21"/>
      <c r="AU243" s="21"/>
      <c r="AV243" s="21"/>
      <c r="AW243" s="21"/>
      <c r="AX243" s="21"/>
      <c r="AY243" s="21"/>
    </row>
    <row r="244" spans="38:41" ht="12.75">
      <c r="AL244" s="205"/>
      <c r="AM244" s="205"/>
      <c r="AN244" s="205"/>
      <c r="AO244" s="205"/>
    </row>
  </sheetData>
  <sheetProtection sheet="1" objects="1" scenarios="1"/>
  <autoFilter ref="A14:AY243"/>
  <mergeCells count="67">
    <mergeCell ref="A57:A58"/>
    <mergeCell ref="A59:A60"/>
    <mergeCell ref="AH10:AI12"/>
    <mergeCell ref="AJ10:AK12"/>
    <mergeCell ref="M10:P10"/>
    <mergeCell ref="Q10:R12"/>
    <mergeCell ref="X11:Y12"/>
    <mergeCell ref="X10:AC10"/>
    <mergeCell ref="A33:A34"/>
    <mergeCell ref="E9:E13"/>
    <mergeCell ref="A106:A107"/>
    <mergeCell ref="Z11:AC11"/>
    <mergeCell ref="AB12:AC12"/>
    <mergeCell ref="A110:A111"/>
    <mergeCell ref="A112:A113"/>
    <mergeCell ref="I11:L11"/>
    <mergeCell ref="B8:B13"/>
    <mergeCell ref="A97:A98"/>
    <mergeCell ref="A35:A36"/>
    <mergeCell ref="A42:A43"/>
    <mergeCell ref="A114:A115"/>
    <mergeCell ref="D243:T243"/>
    <mergeCell ref="A8:A13"/>
    <mergeCell ref="C8:C13"/>
    <mergeCell ref="A85:A86"/>
    <mergeCell ref="S10:T12"/>
    <mergeCell ref="G9:T9"/>
    <mergeCell ref="A120:A121"/>
    <mergeCell ref="A122:A123"/>
    <mergeCell ref="A124:A125"/>
    <mergeCell ref="A87:A88"/>
    <mergeCell ref="A104:A105"/>
    <mergeCell ref="AD11:AE12"/>
    <mergeCell ref="A116:A117"/>
    <mergeCell ref="A118:A119"/>
    <mergeCell ref="A95:A96"/>
    <mergeCell ref="G11:H12"/>
    <mergeCell ref="A31:A32"/>
    <mergeCell ref="A99:A100"/>
    <mergeCell ref="A108:A109"/>
    <mergeCell ref="I12:J12"/>
    <mergeCell ref="AL12:AM12"/>
    <mergeCell ref="M11:N12"/>
    <mergeCell ref="U8:AK8"/>
    <mergeCell ref="U9:U13"/>
    <mergeCell ref="K12:L12"/>
    <mergeCell ref="G10:L10"/>
    <mergeCell ref="AQ13:AY13"/>
    <mergeCell ref="X9:AK9"/>
    <mergeCell ref="W9:W13"/>
    <mergeCell ref="AD10:AG10"/>
    <mergeCell ref="AF11:AG12"/>
    <mergeCell ref="O11:P12"/>
    <mergeCell ref="Z12:AA12"/>
    <mergeCell ref="V9:V13"/>
    <mergeCell ref="AN12:AO12"/>
    <mergeCell ref="AL8:AO11"/>
    <mergeCell ref="D7:T7"/>
    <mergeCell ref="F9:F13"/>
    <mergeCell ref="I5:M5"/>
    <mergeCell ref="I4:M4"/>
    <mergeCell ref="D3:K3"/>
    <mergeCell ref="M2:T2"/>
    <mergeCell ref="M3:T3"/>
    <mergeCell ref="D2:K2"/>
    <mergeCell ref="D8:T8"/>
    <mergeCell ref="D9:D13"/>
  </mergeCells>
  <conditionalFormatting sqref="AO230:AO239 AM230:AM239 AK230:AK239 AI230:AI239 AG230:AG239 AE230:AE239 AC230:AC239 AA230:AA239 Y230:Y239 T230:T239 P230:P239 N230:N239 L230:L239 J230:J239 H230:H239 H191:H205 T191:T205 P191:P205 N191:N205 Y191:Y205 AO191:AO205 AM191:AM205 AK191:AK205 AI191:AI205 AG191:AG205 AE191:AE205 H15:H30 AO32 AM32 AK32 AI32 AG32 AE32 AC32 AA32 Y32 T32 P32 L32 J32 H32 H34 J34 L34 N34 P34 T34 Y34 AA34 AC34 AE34 AG34 AI34 AK34 AM34 AO34 AO36:AO42 AM36:AM42 AK36:AK42 AI36:AI42 AG36:AG42 AE36:AE42 AC36:AC42 AA36:AA42 Y36:Y42 T36:T42 P36:P42 N36:N42 L36:L42 J36:J42 H36:H42 H44:H57 J44:J57 L44:L57 N44:N57 P44:P57 T44:T57 Y44:Y57 AA44:AA57 AC44:AC57 AE44:AE57 AG44:AG57 AI44:AI57 AK44:AK57 AM44:AM57 AO44:AO57 AO61:AO66 AM61:AM66 AK61:AK66 AI61:AI66 AG61:AG66 AE61:AE66 AC61:AC66 AA61:AA66 Y61:Y66 T61:T66 P61:P66 N61:N66 L61:L66 J61:J66 H61:H66 AO59 AM59 AK59 AI59 AG59 AE59 AC59 AA59 Y59 T59 P59 N59 L59 J59 H59 H68:H189 J68:J205 L68:L205 N68:N189 P68:P189 T68:T189 Y68:Y189 AA68:AA205 AC68:AC205 AE68:AE189 AG68:AG189 AI68:AI189 AK68:AK189 AM68:AM189 AO68:AO189 AC207:AC228 AA207:AA228 L207:L228 J207:J228 AE207:AE228 AG207:AG228 AI207:AI228 AK207:AK228 AM207:AM228 AO207:AO228 Y207:Y228 N207:N228 P207:P228 T207:T228 H207:H228 J15:J30 L15:L30 N15:N32 P15:P30 T15:T30 Y15:Y30 AA15:AA30 AC15:AC30 AE15:AE30 AG15:AG30 AI15:AI30 AK15:AK30 AM15:AM30 AO15:AO30">
    <cfRule type="expression" priority="86" dxfId="0" stopIfTrue="1">
      <formula>AND(G15&lt;&gt;"",G15&lt;&gt;"x",H15="")</formula>
    </cfRule>
  </conditionalFormatting>
  <conditionalFormatting sqref="AN230:AN239 AL230:AL239 AJ230:AJ239 AH230:AH239 AF230:AF239 AD230:AD239 AB230:AB239 Z230:Z239 X230:X239 S230:S239 O230:O239 M230:M239 K230:K239 I230:I239 G230:G239 G15:G30 I15:I30 K15:K30 M15:M30 O15:O30 S15:S30 Z15:Z30 AB15:AB30 AD15:AD30 AF15:AF30 AH15:AH30 AJ15:AJ30 AL15:AL30 AN15:AN30 H190 S191:S205 O191:O205 M191:M205 X15:X30 AN191:AN205 AL191:AL205 AJ191:AJ205 AH191:AH205 AF191:AF205 AD191:AD205 X32 AN32 AL32 AJ32 AH32 AF32 AD32 AB32 Z32 S32 O32 M32 K32 I32 G32 G34 I34 K34 M34 O34 S34 Z34 AB34 AD34 AF34 AH34 AJ34 AL34 AN34 X34 X36:X42 AN36:AN42 AL36:AL42 AJ36:AJ42 AH36:AH42 AF36:AF42 AD36:AD42 AB36:AB42 Z36:Z42 S36:S42 O36:O42 M36:M42 K36:K42 I36:I42 G36:G42 G44:G57 I44:I57 K44:K57 M44:M57 O44:O57 S44:S57 Z44:Z57 AB44:AB57 AD44:AD57 AF44:AF57 AH44:AH57 AJ44:AJ57 AL44:AL57 AN44:AN57 X44:X57 X61:X66 AN61:AN66 AL61:AL66 AJ61:AJ66 AH61:AH66 AF61:AF66 AD61:AD66 AB61:AB66 Z61:Z66 S61:S66 O61:O66 M61:M66 K61:K66 I61:I66 G61:G66 X59 AN59 AL59 AJ59 AH59 AF59 AD59 AB59 Z59 S59 O59 M59 K59 I59 G59 G68:G205 I68:I205 K68:K205 M68:M189 O68:O189 S68:S189 Z68:Z205 AB68:AB205 AD68:AD189 AF68:AF189 AH68:AH189 AJ68:AJ189 AL68:AL189 AN68:AN189 X68:X205 X207:X228 AB207:AB228 Z207:Z228 K207:K228 I207:I228 G207:G228 AD207:AD228 AF207:AF228 AH207:AH228 AJ207:AJ228 AL207:AL228 AN207:AN228 M207:M228 O207:O228 S207:S228">
    <cfRule type="expression" priority="85" dxfId="0" stopIfTrue="1">
      <formula>AND(H15&lt;&gt;"",H15&lt;&gt;"x",G15="")</formula>
    </cfRule>
  </conditionalFormatting>
  <conditionalFormatting sqref="H229 J229 L229 N229 P229 T229 Y229 AA229 AC229 AE229 AG229 AI229 AK229 AM229 AO229">
    <cfRule type="expression" priority="84" dxfId="0" stopIfTrue="1">
      <formula>AND(G229&lt;&gt;"",G229&lt;&gt;"x",H229="")</formula>
    </cfRule>
  </conditionalFormatting>
  <conditionalFormatting sqref="G229 I229 K229 M229 O229 S229 X229 Z229 AB229 AD229 AF229 AH229 AJ229 AL229 AN229">
    <cfRule type="expression" priority="83" dxfId="0" stopIfTrue="1">
      <formula>AND(H229&lt;&gt;"",H229&lt;&gt;"x",G229="")</formula>
    </cfRule>
  </conditionalFormatting>
  <conditionalFormatting sqref="M190:P190 S190:T190">
    <cfRule type="expression" priority="82" dxfId="0" stopIfTrue="1">
      <formula>AND(N190&lt;&gt;"",N190&lt;&gt;"x",M190="")</formula>
    </cfRule>
  </conditionalFormatting>
  <conditionalFormatting sqref="Y190">
    <cfRule type="expression" priority="81" dxfId="0" stopIfTrue="1">
      <formula>AND(Z190&lt;&gt;"",Z190&lt;&gt;"x",Y190="")</formula>
    </cfRule>
  </conditionalFormatting>
  <conditionalFormatting sqref="AD190:AO190">
    <cfRule type="expression" priority="80" dxfId="0" stopIfTrue="1">
      <formula>AND(AE190&lt;&gt;"",AE190&lt;&gt;"x",AD190="")</formula>
    </cfRule>
  </conditionalFormatting>
  <conditionalFormatting sqref="H33 J33 L33 N33 P33 T33 Y33 AA33 AC33 AE33 AG33 AI33 AK33 AM33 AO33">
    <cfRule type="expression" priority="77" dxfId="0" stopIfTrue="1">
      <formula>AND(G33&lt;&gt;"",G33&lt;&gt;"x",H33="")</formula>
    </cfRule>
  </conditionalFormatting>
  <conditionalFormatting sqref="G33 I33 K33 M33 O33 S33 Z33 AB33 AD33 AF33 AH33 AJ33 AL33 AN33 X33">
    <cfRule type="expression" priority="76" dxfId="0" stopIfTrue="1">
      <formula>AND(H33&lt;&gt;"",H33&lt;&gt;"x",G33="")</formula>
    </cfRule>
  </conditionalFormatting>
  <conditionalFormatting sqref="AO35 AM35 AK35 AI35 AG35 AE35 AC35 AA35 Y35 T35 P35 N35 L35 J35 H35">
    <cfRule type="expression" priority="75" dxfId="0" stopIfTrue="1">
      <formula>AND(G35&lt;&gt;"",G35&lt;&gt;"x",H35="")</formula>
    </cfRule>
  </conditionalFormatting>
  <conditionalFormatting sqref="X35 AN35 AL35 AJ35 AH35 AF35 AD35 AB35 Z35 S35 O35 M35 K35 I35 G35">
    <cfRule type="expression" priority="74" dxfId="0" stopIfTrue="1">
      <formula>AND(H35&lt;&gt;"",H35&lt;&gt;"x",G35="")</formula>
    </cfRule>
  </conditionalFormatting>
  <conditionalFormatting sqref="H43 J43 L43 N43 P43 T43 Y43 AA43 AC43 AE43 AG43 AI43 AK43 AM43 AO43">
    <cfRule type="expression" priority="73" dxfId="0" stopIfTrue="1">
      <formula>AND(G43&lt;&gt;"",G43&lt;&gt;"x",H43="")</formula>
    </cfRule>
  </conditionalFormatting>
  <conditionalFormatting sqref="G43 I43 K43 M43 O43 S43 Z43 AB43 AD43 AF43 AH43 AJ43 AL43 AN43 X43">
    <cfRule type="expression" priority="72" dxfId="0" stopIfTrue="1">
      <formula>AND(H43&lt;&gt;"",H43&lt;&gt;"x",G43="")</formula>
    </cfRule>
  </conditionalFormatting>
  <conditionalFormatting sqref="AO60 AM60 AK60 AI60 AG60 AE60 AC60 AA60 Y60 T60 P60 N60 L60 J60 H60">
    <cfRule type="expression" priority="71" dxfId="0" stopIfTrue="1">
      <formula>AND(G60&lt;&gt;"",G60&lt;&gt;"x",H60="")</formula>
    </cfRule>
  </conditionalFormatting>
  <conditionalFormatting sqref="X60 AN60 AL60 AJ60 AH60 AF60 AD60 AB60 Z60 S60 O60 M60 K60 I60 G60">
    <cfRule type="expression" priority="70" dxfId="0" stopIfTrue="1">
      <formula>AND(H60&lt;&gt;"",H60&lt;&gt;"x",G60="")</formula>
    </cfRule>
  </conditionalFormatting>
  <conditionalFormatting sqref="AO58 AM58 AK58 AI58 AG58 AE58 AC58 AA58 Y58 T58 P58 N58 L58 J58 H58">
    <cfRule type="expression" priority="69" dxfId="0" stopIfTrue="1">
      <formula>AND(G58&lt;&gt;"",G58&lt;&gt;"x",H58="")</formula>
    </cfRule>
  </conditionalFormatting>
  <conditionalFormatting sqref="X58 AN58 AL58 AJ58 AH58 AF58 AD58 AB58 Z58 S58 O58 M58 K58 I58 G58">
    <cfRule type="expression" priority="68" dxfId="0" stopIfTrue="1">
      <formula>AND(H58&lt;&gt;"",H58&lt;&gt;"x",G58="")</formula>
    </cfRule>
  </conditionalFormatting>
  <conditionalFormatting sqref="AO33 AM33 AK33 AI33 AG33 AE33 AC33 AA33 Y33 T33 P33 N33 L33 J33 H33 H35 J35 L35 N35 P35 T35 Y35 AA35 AC35 AE35 AG35 AI35 AK35 AM35 AO35">
    <cfRule type="expression" priority="67" dxfId="0" stopIfTrue="1">
      <formula>AND(G33&lt;&gt;"",G33&lt;&gt;"x",H33="")</formula>
    </cfRule>
  </conditionalFormatting>
  <conditionalFormatting sqref="X33 AN33 AL33 AJ33 AH33 AF33 AD33 AB33 Z33 S33 O33 M33 K33 I33 G33 G35 I35 K35 M35 O35 S35 Z35 AB35 AD35 AF35 AH35 AJ35 AL35 AN35 X35">
    <cfRule type="expression" priority="66" dxfId="0" stopIfTrue="1">
      <formula>AND(H33&lt;&gt;"",H33&lt;&gt;"x",G33="")</formula>
    </cfRule>
  </conditionalFormatting>
  <conditionalFormatting sqref="AO32 AM32 AK32 AI32 AG32 AE32 AC32 AA32 Y32 T32 P32 N32 L32 J32 H32">
    <cfRule type="expression" priority="65" dxfId="0" stopIfTrue="1">
      <formula>AND(G32&lt;&gt;"",G32&lt;&gt;"x",H32="")</formula>
    </cfRule>
  </conditionalFormatting>
  <conditionalFormatting sqref="X32 AN32 AL32 AJ32 AH32 AF32 AD32 AB32 Z32 S32 O32 M32 K32 I32 G32">
    <cfRule type="expression" priority="64" dxfId="0" stopIfTrue="1">
      <formula>AND(H32&lt;&gt;"",H32&lt;&gt;"x",G32="")</formula>
    </cfRule>
  </conditionalFormatting>
  <conditionalFormatting sqref="H34 J34 L34 N34 P34 T34 Y34 AA34 AC34 AE34 AG34 AI34 AK34 AM34 AO34">
    <cfRule type="expression" priority="63" dxfId="0" stopIfTrue="1">
      <formula>AND(G34&lt;&gt;"",G34&lt;&gt;"x",H34="")</formula>
    </cfRule>
  </conditionalFormatting>
  <conditionalFormatting sqref="G34 I34 K34 M34 O34 S34 Z34 AB34 AD34 AF34 AH34 AJ34 AL34 AN34 X34">
    <cfRule type="expression" priority="62" dxfId="0" stopIfTrue="1">
      <formula>AND(H34&lt;&gt;"",H34&lt;&gt;"x",G34="")</formula>
    </cfRule>
  </conditionalFormatting>
  <conditionalFormatting sqref="AO36 AM36 AK36 AI36 AG36 AE36 AC36 AA36 Y36 T36 P36 N36 L36 J36 H36">
    <cfRule type="expression" priority="61" dxfId="0" stopIfTrue="1">
      <formula>AND(G36&lt;&gt;"",G36&lt;&gt;"x",H36="")</formula>
    </cfRule>
  </conditionalFormatting>
  <conditionalFormatting sqref="X36 AN36 AL36 AJ36 AH36 AF36 AD36 AB36 Z36 S36 O36 M36 K36 I36 G36">
    <cfRule type="expression" priority="60" dxfId="0" stopIfTrue="1">
      <formula>AND(H36&lt;&gt;"",H36&lt;&gt;"x",G36="")</formula>
    </cfRule>
  </conditionalFormatting>
  <conditionalFormatting sqref="H31 J31 L31 P31 T31 Y31 AA31 AC31 AE31 AG31 AI31 AK31 AM31 AO31">
    <cfRule type="expression" priority="59" dxfId="0" stopIfTrue="1">
      <formula>AND(G31&lt;&gt;"",G31&lt;&gt;"x",H31="")</formula>
    </cfRule>
  </conditionalFormatting>
  <conditionalFormatting sqref="G31 I31 K31 M31 O31 S31 Z31 AB31 AD31 AF31 AH31 AJ31 AL31 AN31 X31">
    <cfRule type="expression" priority="58" dxfId="0" stopIfTrue="1">
      <formula>AND(H31&lt;&gt;"",H31&lt;&gt;"x",G31="")</formula>
    </cfRule>
  </conditionalFormatting>
  <conditionalFormatting sqref="N67 P67 T67 Y67 AE67 AG67 AI67 AK67 AM67 AO67 H67 J67 L67 AA67 AC67">
    <cfRule type="expression" priority="57" dxfId="0" stopIfTrue="1">
      <formula>AND(G67&lt;&gt;"",G67&lt;&gt;"x",H67="")</formula>
    </cfRule>
  </conditionalFormatting>
  <conditionalFormatting sqref="M67 O67 S67 X67 AD67 AF67 AH67 AJ67 AL67 AN67 G67 I67 K67 Z67 AB67">
    <cfRule type="expression" priority="56" dxfId="0" stopIfTrue="1">
      <formula>AND(H67&lt;&gt;"",H67&lt;&gt;"x",G67="")</formula>
    </cfRule>
  </conditionalFormatting>
  <conditionalFormatting sqref="H206 J206 L206 AA206 AC206 N206 P206 T206 Y206 AE206 AG206 AI206 AK206 AM206 AO206">
    <cfRule type="expression" priority="55" dxfId="0" stopIfTrue="1">
      <formula>AND(G206&lt;&gt;"",G206&lt;&gt;"x",H206="")</formula>
    </cfRule>
  </conditionalFormatting>
  <conditionalFormatting sqref="G206 I206 K206 Z206 AB206 M206 O206 S206 X206 AD206 AF206 AH206 AJ206 AL206 AN206">
    <cfRule type="expression" priority="54" dxfId="0" stopIfTrue="1">
      <formula>AND(H206&lt;&gt;"",H206&lt;&gt;"x",G206="")</formula>
    </cfRule>
  </conditionalFormatting>
  <conditionalFormatting sqref="AO240 AM240 AK240 AI240 AG240 AE240 AC240 AA240 Y240 T240 P240 N240 L240 J240 H240">
    <cfRule type="expression" priority="5" dxfId="0" stopIfTrue="1">
      <formula>AND(G240&lt;&gt;"",G240&lt;&gt;"x",H240="")</formula>
    </cfRule>
  </conditionalFormatting>
  <conditionalFormatting sqref="AN240 AL240 AJ240 AH240 AF240 AD240 AB240 Z240 X240 S240 O240 M240 K240 I240 G240">
    <cfRule type="expression" priority="4" dxfId="0" stopIfTrue="1">
      <formula>AND(H240&lt;&gt;"",H240&lt;&gt;"x",G240="")</formula>
    </cfRule>
  </conditionalFormatting>
  <conditionalFormatting sqref="AO241:AO242 AM241:AM242 AK241:AK242 AI241:AI242 AG241:AG242 AE241:AE242 AC241:AC242 AA241:AA242 Y241:Y242 T241:T242 P241:P242 N241:N242 L241:L242 J241:J242 H241:H242">
    <cfRule type="expression" priority="3" dxfId="0" stopIfTrue="1">
      <formula>AND(G241&lt;&gt;"",G241&lt;&gt;"x",H241="")</formula>
    </cfRule>
  </conditionalFormatting>
  <conditionalFormatting sqref="AN241:AN242 AL241:AL242 AJ241:AJ242 AH241:AH242 AF241:AF242 AD241:AD242 AB241:AB242 Z241:Z242 X241:X242 S241:S242 O241:O242 M241:M242 K241:K242 I241:I242 G241:G242">
    <cfRule type="expression" priority="2" dxfId="0" stopIfTrue="1">
      <formula>AND(H241&lt;&gt;"",H241&lt;&gt;"x",G241="")</formula>
    </cfRule>
  </conditionalFormatting>
  <conditionalFormatting sqref="R15">
    <cfRule type="expression" priority="1" dxfId="0" stopIfTrue="1">
      <formula>AND(Q15&lt;&gt;"",Q15&lt;&gt;"x",R15="")</formula>
    </cfRule>
  </conditionalFormatting>
  <dataValidations count="1">
    <dataValidation errorStyle="information" allowBlank="1" prompt="месяц (можно воспользоваться выпадающим списком)" errorTitle="ВНИМАНИЕ!" error="Для ввода месяца можно воспользоваться выпадающим списком." sqref="P4"/>
  </dataValidations>
  <printOptions horizontalCentered="1"/>
  <pageMargins left="0.15748031496062992" right="0.1968503937007874" top="0.2755905511811024" bottom="0.31496062992125984" header="0.1968503937007874" footer="0.15748031496062992"/>
  <pageSetup firstPageNumber="5" useFirstPageNumber="1" fitToHeight="2" horizontalDpi="600" verticalDpi="600" orientation="landscape" pageOrder="overThenDown" paperSize="9" scale="60" r:id="rId1"/>
  <headerFooter alignWithMargins="0">
    <oddFooter>&amp;C&amp;P</oddFooter>
  </headerFooter>
  <rowBreaks count="2" manualBreakCount="2">
    <brk id="88" max="40" man="1"/>
    <brk id="238" max="40" man="1"/>
  </rowBreaks>
  <colBreaks count="2" manualBreakCount="2">
    <brk id="20" min="1" max="168" man="1"/>
    <brk id="37" min="1" max="218" man="1"/>
  </colBreaks>
</worksheet>
</file>

<file path=xl/worksheets/sheet4.xml><?xml version="1.0" encoding="utf-8"?>
<worksheet xmlns="http://schemas.openxmlformats.org/spreadsheetml/2006/main" xmlns:r="http://schemas.openxmlformats.org/officeDocument/2006/relationships">
  <sheetPr codeName="Лист7"/>
  <dimension ref="A1:AM242"/>
  <sheetViews>
    <sheetView showZeros="0" zoomScale="90" zoomScaleNormal="90" zoomScaleSheetLayoutView="80" zoomScalePageLayoutView="0" workbookViewId="0" topLeftCell="A1">
      <selection activeCell="B106" sqref="B106"/>
    </sheetView>
  </sheetViews>
  <sheetFormatPr defaultColWidth="9.140625" defaultRowHeight="15"/>
  <cols>
    <col min="1" max="1" width="41.140625" style="17" customWidth="1"/>
    <col min="2" max="2" width="5.28125" style="17" bestFit="1" customWidth="1"/>
    <col min="3" max="3" width="8.140625" style="17" bestFit="1" customWidth="1"/>
    <col min="4" max="5" width="11.28125" style="17" customWidth="1"/>
    <col min="6" max="8" width="11.421875" style="17" customWidth="1"/>
    <col min="9" max="10" width="10.57421875" style="17" customWidth="1"/>
    <col min="11" max="11" width="8.7109375" style="17" customWidth="1"/>
    <col min="12" max="12" width="10.421875" style="17" customWidth="1"/>
    <col min="13" max="13" width="10.57421875" style="17" customWidth="1"/>
    <col min="14" max="14" width="11.28125" style="17" customWidth="1"/>
    <col min="15" max="15" width="9.421875" style="17" customWidth="1"/>
    <col min="16" max="16" width="10.421875" style="17" customWidth="1"/>
    <col min="17" max="17" width="11.28125" style="17" customWidth="1"/>
    <col min="18" max="18" width="10.28125" style="17" customWidth="1"/>
    <col min="19" max="21" width="11.421875" style="17" customWidth="1"/>
    <col min="22" max="23" width="10.57421875" style="17" customWidth="1"/>
    <col min="24" max="24" width="11.140625" style="17" customWidth="1"/>
    <col min="25" max="25" width="10.421875" style="17" customWidth="1"/>
    <col min="26" max="26" width="10.57421875" style="17" customWidth="1"/>
    <col min="27" max="27" width="11.28125" style="17" customWidth="1"/>
    <col min="28" max="28" width="9.421875" style="17" customWidth="1"/>
    <col min="29" max="29" width="10.421875" style="17" customWidth="1"/>
    <col min="30" max="33" width="12.140625" style="17" customWidth="1"/>
    <col min="34" max="34" width="5.7109375" style="17" customWidth="1"/>
    <col min="35" max="35" width="9.140625" style="17" customWidth="1"/>
    <col min="36" max="36" width="10.8515625" style="17" customWidth="1"/>
    <col min="37" max="37" width="9.140625" style="17" customWidth="1"/>
    <col min="38" max="38" width="11.421875" style="17" customWidth="1"/>
    <col min="39" max="39" width="12.57421875" style="17" customWidth="1"/>
    <col min="40" max="16384" width="9.140625" style="17" customWidth="1"/>
  </cols>
  <sheetData>
    <row r="1" spans="1:34" ht="15">
      <c r="A1" s="23">
        <v>240419</v>
      </c>
      <c r="B1" s="72" t="s">
        <v>2</v>
      </c>
      <c r="C1" s="270">
        <f>IF(Рекомендации!$K$10=0,Рекомендации!$K$6,Рекомендации!$K$10)</f>
        <v>0</v>
      </c>
      <c r="D1" s="107"/>
      <c r="E1" s="107"/>
      <c r="F1" s="107"/>
      <c r="G1" s="107"/>
      <c r="H1" s="107"/>
      <c r="I1" s="107"/>
      <c r="J1" s="107"/>
      <c r="K1" s="107"/>
      <c r="L1" s="107"/>
      <c r="M1" s="107"/>
      <c r="N1" s="107"/>
      <c r="O1" s="107"/>
      <c r="P1" s="107"/>
      <c r="Q1" s="107"/>
      <c r="R1" s="107"/>
      <c r="S1" s="107"/>
      <c r="T1" s="107"/>
      <c r="U1" s="107"/>
      <c r="V1" s="107"/>
      <c r="W1" s="107"/>
      <c r="X1" s="107"/>
      <c r="Y1" s="107"/>
      <c r="Z1" s="107"/>
      <c r="AA1" s="73"/>
      <c r="AB1" s="73"/>
      <c r="AC1" s="107"/>
      <c r="AD1" s="107"/>
      <c r="AE1" s="107"/>
      <c r="AF1" s="107"/>
      <c r="AG1" s="107"/>
      <c r="AH1" s="107"/>
    </row>
    <row r="2" spans="1:34" ht="17.25" customHeight="1">
      <c r="A2" s="107"/>
      <c r="B2" s="107"/>
      <c r="C2" s="107"/>
      <c r="D2" s="384">
        <f>Рекомендации!C6</f>
        <v>0</v>
      </c>
      <c r="E2" s="384"/>
      <c r="F2" s="384"/>
      <c r="G2" s="384"/>
      <c r="H2" s="384"/>
      <c r="I2" s="384"/>
      <c r="J2" s="384"/>
      <c r="K2" s="107"/>
      <c r="L2" s="384">
        <f>Рекомендации!C10</f>
        <v>0</v>
      </c>
      <c r="M2" s="384"/>
      <c r="N2" s="384"/>
      <c r="O2" s="384"/>
      <c r="P2" s="384"/>
      <c r="Q2" s="107"/>
      <c r="R2" s="107"/>
      <c r="S2" s="107"/>
      <c r="T2" s="107"/>
      <c r="U2" s="107"/>
      <c r="V2" s="107"/>
      <c r="W2" s="107"/>
      <c r="X2" s="107"/>
      <c r="Y2" s="107"/>
      <c r="Z2" s="73"/>
      <c r="AA2" s="73"/>
      <c r="AB2" s="107"/>
      <c r="AC2" s="107"/>
      <c r="AD2" s="107"/>
      <c r="AE2" s="107"/>
      <c r="AF2" s="107"/>
      <c r="AG2" s="107"/>
      <c r="AH2" s="107"/>
    </row>
    <row r="3" spans="1:34" ht="21" customHeight="1">
      <c r="A3" s="107"/>
      <c r="B3" s="107"/>
      <c r="C3" s="107"/>
      <c r="D3" s="383" t="s">
        <v>89</v>
      </c>
      <c r="E3" s="383"/>
      <c r="F3" s="383"/>
      <c r="G3" s="383"/>
      <c r="H3" s="383"/>
      <c r="I3" s="383"/>
      <c r="J3" s="383"/>
      <c r="L3" s="383" t="s">
        <v>373</v>
      </c>
      <c r="M3" s="383"/>
      <c r="N3" s="383"/>
      <c r="O3" s="383"/>
      <c r="P3" s="383"/>
      <c r="Q3" s="107"/>
      <c r="R3" s="107"/>
      <c r="S3" s="107"/>
      <c r="T3" s="107"/>
      <c r="U3" s="107"/>
      <c r="V3" s="107"/>
      <c r="W3" s="107"/>
      <c r="X3" s="107"/>
      <c r="Y3" s="107"/>
      <c r="Z3" s="73"/>
      <c r="AA3" s="73"/>
      <c r="AB3" s="107"/>
      <c r="AC3" s="107"/>
      <c r="AD3" s="107"/>
      <c r="AE3" s="107"/>
      <c r="AF3" s="107"/>
      <c r="AG3" s="107"/>
      <c r="AH3" s="107"/>
    </row>
    <row r="4" spans="1:34" ht="12.75" customHeight="1">
      <c r="A4" s="107"/>
      <c r="B4" s="107"/>
      <c r="C4" s="107"/>
      <c r="D4" s="107"/>
      <c r="E4" s="107"/>
      <c r="F4" s="430">
        <f>IF(Рекомендации!G14="","",Рекомендации!E14&amp;Рекомендации!G14&amp;" "&amp;Рекомендации!I14&amp;" года")</f>
      </c>
      <c r="G4" s="430"/>
      <c r="H4" s="430"/>
      <c r="I4" s="430"/>
      <c r="J4" s="430"/>
      <c r="K4" s="180"/>
      <c r="M4" s="107"/>
      <c r="N4" s="83"/>
      <c r="O4" s="107"/>
      <c r="P4" s="107"/>
      <c r="Q4" s="107"/>
      <c r="R4" s="107"/>
      <c r="S4" s="107"/>
      <c r="T4" s="107"/>
      <c r="U4" s="107"/>
      <c r="V4" s="107"/>
      <c r="W4" s="107"/>
      <c r="X4" s="73"/>
      <c r="Y4" s="73"/>
      <c r="Z4" s="107"/>
      <c r="AA4" s="107"/>
      <c r="AB4" s="107"/>
      <c r="AC4" s="107"/>
      <c r="AD4" s="107"/>
      <c r="AE4" s="107"/>
      <c r="AF4" s="107"/>
      <c r="AG4" s="107"/>
      <c r="AH4" s="107"/>
    </row>
    <row r="5" spans="1:34" ht="12.75" customHeight="1">
      <c r="A5" s="107"/>
      <c r="B5" s="107"/>
      <c r="C5" s="107"/>
      <c r="D5" s="107"/>
      <c r="E5" s="107"/>
      <c r="F5" s="375" t="s">
        <v>318</v>
      </c>
      <c r="G5" s="375"/>
      <c r="H5" s="375"/>
      <c r="I5" s="375"/>
      <c r="J5" s="375"/>
      <c r="L5" s="24"/>
      <c r="M5" s="107"/>
      <c r="N5" s="107"/>
      <c r="O5" s="107"/>
      <c r="P5" s="107"/>
      <c r="Q5" s="107"/>
      <c r="R5" s="107"/>
      <c r="S5" s="107"/>
      <c r="T5" s="107"/>
      <c r="U5" s="107"/>
      <c r="V5" s="107"/>
      <c r="W5" s="107"/>
      <c r="X5" s="73"/>
      <c r="Y5" s="73"/>
      <c r="Z5" s="107"/>
      <c r="AA5" s="107"/>
      <c r="AB5" s="107"/>
      <c r="AC5" s="107"/>
      <c r="AD5" s="107"/>
      <c r="AE5" s="107"/>
      <c r="AF5" s="107"/>
      <c r="AG5" s="107"/>
      <c r="AH5" s="107"/>
    </row>
    <row r="6" spans="1:34" ht="9" customHeigh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73"/>
      <c r="AA6" s="73"/>
      <c r="AB6" s="107"/>
      <c r="AC6" s="107"/>
      <c r="AD6" s="107"/>
      <c r="AE6" s="107"/>
      <c r="AF6" s="107"/>
      <c r="AG6" s="107"/>
      <c r="AH6" s="107"/>
    </row>
    <row r="7" spans="1:34" ht="36.75" customHeight="1">
      <c r="A7" s="45"/>
      <c r="B7" s="107"/>
      <c r="C7" s="107"/>
      <c r="D7" s="380" t="s">
        <v>329</v>
      </c>
      <c r="E7" s="380"/>
      <c r="F7" s="380"/>
      <c r="G7" s="380"/>
      <c r="H7" s="380"/>
      <c r="I7" s="380"/>
      <c r="J7" s="380"/>
      <c r="K7" s="380"/>
      <c r="L7" s="380"/>
      <c r="M7" s="380"/>
      <c r="N7" s="380"/>
      <c r="O7" s="380"/>
      <c r="P7" s="380"/>
      <c r="Q7" s="74"/>
      <c r="R7" s="74"/>
      <c r="S7" s="75"/>
      <c r="T7" s="107"/>
      <c r="U7" s="107"/>
      <c r="V7" s="107"/>
      <c r="W7" s="107"/>
      <c r="X7" s="107"/>
      <c r="Y7" s="107"/>
      <c r="Z7" s="73"/>
      <c r="AA7" s="73"/>
      <c r="AB7" s="107"/>
      <c r="AC7" s="107"/>
      <c r="AD7" s="76"/>
      <c r="AE7" s="76"/>
      <c r="AF7" s="76"/>
      <c r="AG7" s="76"/>
      <c r="AH7" s="107"/>
    </row>
    <row r="8" spans="1:34" ht="12.75" customHeight="1">
      <c r="A8" s="381" t="s">
        <v>46</v>
      </c>
      <c r="B8" s="381" t="s">
        <v>103</v>
      </c>
      <c r="C8" s="381" t="s">
        <v>94</v>
      </c>
      <c r="D8" s="381" t="s">
        <v>47</v>
      </c>
      <c r="E8" s="381"/>
      <c r="F8" s="381"/>
      <c r="G8" s="381"/>
      <c r="H8" s="381"/>
      <c r="I8" s="381"/>
      <c r="J8" s="381"/>
      <c r="K8" s="381"/>
      <c r="L8" s="381"/>
      <c r="M8" s="381"/>
      <c r="N8" s="381"/>
      <c r="O8" s="381"/>
      <c r="P8" s="381"/>
      <c r="Q8" s="381" t="s">
        <v>48</v>
      </c>
      <c r="R8" s="381"/>
      <c r="S8" s="381"/>
      <c r="T8" s="381"/>
      <c r="U8" s="381"/>
      <c r="V8" s="381"/>
      <c r="W8" s="381"/>
      <c r="X8" s="381"/>
      <c r="Y8" s="381"/>
      <c r="Z8" s="381"/>
      <c r="AA8" s="381"/>
      <c r="AB8" s="381"/>
      <c r="AC8" s="381"/>
      <c r="AD8" s="381" t="s">
        <v>111</v>
      </c>
      <c r="AE8" s="381"/>
      <c r="AF8" s="381"/>
      <c r="AG8" s="381"/>
      <c r="AH8" s="107"/>
    </row>
    <row r="9" spans="1:34" ht="12.75" customHeight="1">
      <c r="A9" s="381"/>
      <c r="B9" s="381"/>
      <c r="C9" s="381"/>
      <c r="D9" s="381" t="s">
        <v>49</v>
      </c>
      <c r="E9" s="381" t="s">
        <v>98</v>
      </c>
      <c r="F9" s="381" t="s">
        <v>61</v>
      </c>
      <c r="G9" s="381" t="s">
        <v>50</v>
      </c>
      <c r="H9" s="381"/>
      <c r="I9" s="381"/>
      <c r="J9" s="381"/>
      <c r="K9" s="381"/>
      <c r="L9" s="381"/>
      <c r="M9" s="381"/>
      <c r="N9" s="381"/>
      <c r="O9" s="381"/>
      <c r="P9" s="381"/>
      <c r="Q9" s="381" t="s">
        <v>49</v>
      </c>
      <c r="R9" s="381" t="s">
        <v>98</v>
      </c>
      <c r="S9" s="381" t="s">
        <v>61</v>
      </c>
      <c r="T9" s="381" t="s">
        <v>50</v>
      </c>
      <c r="U9" s="381"/>
      <c r="V9" s="381"/>
      <c r="W9" s="381"/>
      <c r="X9" s="381"/>
      <c r="Y9" s="381"/>
      <c r="Z9" s="381"/>
      <c r="AA9" s="381"/>
      <c r="AB9" s="381"/>
      <c r="AC9" s="381"/>
      <c r="AD9" s="381"/>
      <c r="AE9" s="381"/>
      <c r="AF9" s="381"/>
      <c r="AG9" s="381"/>
      <c r="AH9" s="107"/>
    </row>
    <row r="10" spans="1:34" ht="27.75" customHeight="1">
      <c r="A10" s="381"/>
      <c r="B10" s="381"/>
      <c r="C10" s="381"/>
      <c r="D10" s="381"/>
      <c r="E10" s="381"/>
      <c r="F10" s="381"/>
      <c r="G10" s="381" t="s">
        <v>51</v>
      </c>
      <c r="H10" s="381"/>
      <c r="I10" s="386" t="s">
        <v>314</v>
      </c>
      <c r="J10" s="386"/>
      <c r="K10" s="386"/>
      <c r="L10" s="386"/>
      <c r="M10" s="381" t="s">
        <v>86</v>
      </c>
      <c r="N10" s="381"/>
      <c r="O10" s="381" t="s">
        <v>53</v>
      </c>
      <c r="P10" s="381"/>
      <c r="Q10" s="381"/>
      <c r="R10" s="381"/>
      <c r="S10" s="381"/>
      <c r="T10" s="381" t="s">
        <v>51</v>
      </c>
      <c r="U10" s="381"/>
      <c r="V10" s="386" t="s">
        <v>314</v>
      </c>
      <c r="W10" s="386"/>
      <c r="X10" s="386"/>
      <c r="Y10" s="386"/>
      <c r="Z10" s="381" t="s">
        <v>86</v>
      </c>
      <c r="AA10" s="381"/>
      <c r="AB10" s="381" t="s">
        <v>53</v>
      </c>
      <c r="AC10" s="381"/>
      <c r="AD10" s="381"/>
      <c r="AE10" s="381"/>
      <c r="AF10" s="381"/>
      <c r="AG10" s="381"/>
      <c r="AH10" s="107"/>
    </row>
    <row r="11" spans="1:34" ht="12.75" customHeight="1">
      <c r="A11" s="381"/>
      <c r="B11" s="381"/>
      <c r="C11" s="381"/>
      <c r="D11" s="381"/>
      <c r="E11" s="381"/>
      <c r="F11" s="381"/>
      <c r="G11" s="381"/>
      <c r="H11" s="381"/>
      <c r="I11" s="386" t="s">
        <v>149</v>
      </c>
      <c r="J11" s="386"/>
      <c r="K11" s="386" t="s">
        <v>430</v>
      </c>
      <c r="L11" s="386"/>
      <c r="M11" s="381"/>
      <c r="N11" s="381"/>
      <c r="O11" s="381"/>
      <c r="P11" s="381"/>
      <c r="Q11" s="381"/>
      <c r="R11" s="381"/>
      <c r="S11" s="381"/>
      <c r="T11" s="381"/>
      <c r="U11" s="381"/>
      <c r="V11" s="386" t="s">
        <v>149</v>
      </c>
      <c r="W11" s="386"/>
      <c r="X11" s="386" t="s">
        <v>430</v>
      </c>
      <c r="Y11" s="386"/>
      <c r="Z11" s="381"/>
      <c r="AA11" s="381"/>
      <c r="AB11" s="381"/>
      <c r="AC11" s="381"/>
      <c r="AD11" s="381"/>
      <c r="AE11" s="381"/>
      <c r="AF11" s="381"/>
      <c r="AG11" s="381"/>
      <c r="AH11" s="107"/>
    </row>
    <row r="12" spans="1:34" ht="79.5" customHeight="1">
      <c r="A12" s="381"/>
      <c r="B12" s="381"/>
      <c r="C12" s="381"/>
      <c r="D12" s="381"/>
      <c r="E12" s="381"/>
      <c r="F12" s="381"/>
      <c r="G12" s="381"/>
      <c r="H12" s="381"/>
      <c r="I12" s="386"/>
      <c r="J12" s="386"/>
      <c r="K12" s="386"/>
      <c r="L12" s="386"/>
      <c r="M12" s="381"/>
      <c r="N12" s="381"/>
      <c r="O12" s="381"/>
      <c r="P12" s="381"/>
      <c r="Q12" s="381"/>
      <c r="R12" s="381"/>
      <c r="S12" s="381"/>
      <c r="T12" s="381"/>
      <c r="U12" s="381"/>
      <c r="V12" s="386"/>
      <c r="W12" s="386"/>
      <c r="X12" s="386"/>
      <c r="Y12" s="386"/>
      <c r="Z12" s="381"/>
      <c r="AA12" s="381"/>
      <c r="AB12" s="381"/>
      <c r="AC12" s="381"/>
      <c r="AD12" s="381" t="s">
        <v>54</v>
      </c>
      <c r="AE12" s="381"/>
      <c r="AF12" s="381" t="s">
        <v>55</v>
      </c>
      <c r="AG12" s="381"/>
      <c r="AH12" s="107"/>
    </row>
    <row r="13" spans="1:39" ht="29.25" customHeight="1">
      <c r="A13" s="381"/>
      <c r="B13" s="381"/>
      <c r="C13" s="381"/>
      <c r="D13" s="381"/>
      <c r="E13" s="381"/>
      <c r="F13" s="381"/>
      <c r="G13" s="171" t="s">
        <v>56</v>
      </c>
      <c r="H13" s="171" t="s">
        <v>62</v>
      </c>
      <c r="I13" s="171" t="s">
        <v>56</v>
      </c>
      <c r="J13" s="171" t="s">
        <v>62</v>
      </c>
      <c r="K13" s="171" t="s">
        <v>56</v>
      </c>
      <c r="L13" s="171" t="s">
        <v>25</v>
      </c>
      <c r="M13" s="171" t="s">
        <v>56</v>
      </c>
      <c r="N13" s="171" t="s">
        <v>62</v>
      </c>
      <c r="O13" s="171" t="s">
        <v>56</v>
      </c>
      <c r="P13" s="171" t="s">
        <v>62</v>
      </c>
      <c r="Q13" s="381"/>
      <c r="R13" s="381"/>
      <c r="S13" s="381"/>
      <c r="T13" s="171" t="s">
        <v>56</v>
      </c>
      <c r="U13" s="171" t="s">
        <v>62</v>
      </c>
      <c r="V13" s="171" t="s">
        <v>56</v>
      </c>
      <c r="W13" s="171" t="s">
        <v>62</v>
      </c>
      <c r="X13" s="171" t="s">
        <v>56</v>
      </c>
      <c r="Y13" s="171" t="s">
        <v>25</v>
      </c>
      <c r="Z13" s="171" t="s">
        <v>56</v>
      </c>
      <c r="AA13" s="171" t="s">
        <v>62</v>
      </c>
      <c r="AB13" s="171" t="s">
        <v>56</v>
      </c>
      <c r="AC13" s="171" t="s">
        <v>62</v>
      </c>
      <c r="AD13" s="171" t="s">
        <v>56</v>
      </c>
      <c r="AE13" s="171" t="s">
        <v>62</v>
      </c>
      <c r="AF13" s="171" t="s">
        <v>56</v>
      </c>
      <c r="AG13" s="171" t="s">
        <v>62</v>
      </c>
      <c r="AH13" s="107"/>
      <c r="AI13" s="385" t="str">
        <f>IF((COUNTIF(AJ15:AM108,"&lt;&gt;0")-COUNTIF(AJ15:AM108,"x"))=0,"Протокол контроля","Ошибок в протоколе: "&amp;(COUNTIF(AJ15:AM108,"&lt;&gt;0")-COUNTIF(AJ15:AM108,"x")))</f>
        <v>Протокол контроля</v>
      </c>
      <c r="AJ13" s="385"/>
      <c r="AK13" s="385"/>
      <c r="AL13" s="385"/>
      <c r="AM13" s="385"/>
    </row>
    <row r="14" spans="1:39" ht="12.75">
      <c r="A14" s="171" t="s">
        <v>57</v>
      </c>
      <c r="B14" s="171" t="s">
        <v>6</v>
      </c>
      <c r="C14" s="171" t="s">
        <v>125</v>
      </c>
      <c r="D14" s="171">
        <v>1</v>
      </c>
      <c r="E14" s="171">
        <v>2</v>
      </c>
      <c r="F14" s="171">
        <v>3</v>
      </c>
      <c r="G14" s="171">
        <v>4</v>
      </c>
      <c r="H14" s="171">
        <v>5</v>
      </c>
      <c r="I14" s="171">
        <v>6</v>
      </c>
      <c r="J14" s="171">
        <v>7</v>
      </c>
      <c r="K14" s="171">
        <v>8</v>
      </c>
      <c r="L14" s="171">
        <v>9</v>
      </c>
      <c r="M14" s="171">
        <v>10</v>
      </c>
      <c r="N14" s="171">
        <v>11</v>
      </c>
      <c r="O14" s="171">
        <v>12</v>
      </c>
      <c r="P14" s="171">
        <v>13</v>
      </c>
      <c r="Q14" s="171">
        <v>14</v>
      </c>
      <c r="R14" s="171">
        <v>15</v>
      </c>
      <c r="S14" s="171">
        <v>16</v>
      </c>
      <c r="T14" s="171">
        <v>17</v>
      </c>
      <c r="U14" s="171">
        <v>18</v>
      </c>
      <c r="V14" s="171">
        <v>19</v>
      </c>
      <c r="W14" s="171">
        <v>20</v>
      </c>
      <c r="X14" s="171">
        <v>21</v>
      </c>
      <c r="Y14" s="171">
        <v>22</v>
      </c>
      <c r="Z14" s="171">
        <v>23</v>
      </c>
      <c r="AA14" s="171">
        <v>24</v>
      </c>
      <c r="AB14" s="171">
        <v>25</v>
      </c>
      <c r="AC14" s="171">
        <v>26</v>
      </c>
      <c r="AD14" s="171">
        <v>27</v>
      </c>
      <c r="AE14" s="171">
        <v>28</v>
      </c>
      <c r="AF14" s="171">
        <v>29</v>
      </c>
      <c r="AG14" s="171">
        <v>30</v>
      </c>
      <c r="AH14" s="143"/>
      <c r="AI14" s="81" t="s">
        <v>107</v>
      </c>
      <c r="AJ14" s="158" t="s">
        <v>461</v>
      </c>
      <c r="AK14" s="158" t="s">
        <v>462</v>
      </c>
      <c r="AL14" s="158" t="s">
        <v>465</v>
      </c>
      <c r="AM14" s="158" t="s">
        <v>466</v>
      </c>
    </row>
    <row r="15" spans="1:39" ht="38.25">
      <c r="A15" s="151" t="s">
        <v>154</v>
      </c>
      <c r="B15" s="139">
        <v>9000</v>
      </c>
      <c r="C15" s="108" t="s">
        <v>59</v>
      </c>
      <c r="D15" s="121" t="s">
        <v>90</v>
      </c>
      <c r="E15" s="121" t="s">
        <v>90</v>
      </c>
      <c r="F15" s="119">
        <f>SUM(H15,J15,N15,P15)</f>
        <v>0</v>
      </c>
      <c r="G15" s="121" t="s">
        <v>90</v>
      </c>
      <c r="H15" s="119">
        <f>SUM(H18,H80,H85)</f>
        <v>0</v>
      </c>
      <c r="I15" s="121" t="s">
        <v>90</v>
      </c>
      <c r="J15" s="119">
        <f>SUM(J18,J80,J85)</f>
        <v>0</v>
      </c>
      <c r="K15" s="121" t="s">
        <v>90</v>
      </c>
      <c r="L15" s="119">
        <f>SUM(L18,L80,L85)</f>
        <v>0</v>
      </c>
      <c r="M15" s="121" t="s">
        <v>90</v>
      </c>
      <c r="N15" s="119">
        <f>SUM(N18,N80,N85)</f>
        <v>0</v>
      </c>
      <c r="O15" s="121" t="s">
        <v>90</v>
      </c>
      <c r="P15" s="119">
        <f>SUM(P18,P80,P85)</f>
        <v>0</v>
      </c>
      <c r="Q15" s="121" t="s">
        <v>90</v>
      </c>
      <c r="R15" s="121" t="s">
        <v>90</v>
      </c>
      <c r="S15" s="119">
        <f>SUM(U15,W15,AA15,AC15)</f>
        <v>0</v>
      </c>
      <c r="T15" s="121" t="s">
        <v>90</v>
      </c>
      <c r="U15" s="119">
        <f>SUM(U18,U80,U85)</f>
        <v>0</v>
      </c>
      <c r="V15" s="121" t="s">
        <v>90</v>
      </c>
      <c r="W15" s="119">
        <f>SUM(W18,W80,W85)</f>
        <v>0</v>
      </c>
      <c r="X15" s="121" t="s">
        <v>90</v>
      </c>
      <c r="Y15" s="119">
        <f>SUM(Y18,Y80,Y85)</f>
        <v>0</v>
      </c>
      <c r="Z15" s="121" t="s">
        <v>90</v>
      </c>
      <c r="AA15" s="119">
        <f>SUM(AA18,AA80,AA85)</f>
        <v>0</v>
      </c>
      <c r="AB15" s="121" t="s">
        <v>90</v>
      </c>
      <c r="AC15" s="119">
        <f>SUM(AC18,AC80,AC85)</f>
        <v>0</v>
      </c>
      <c r="AD15" s="121" t="s">
        <v>90</v>
      </c>
      <c r="AE15" s="119">
        <f>SUM(AE18,AE80,AE85)</f>
        <v>0</v>
      </c>
      <c r="AF15" s="121" t="s">
        <v>90</v>
      </c>
      <c r="AG15" s="119">
        <f>SUM(AG18,AG80,AG85)</f>
        <v>0</v>
      </c>
      <c r="AH15" s="107"/>
      <c r="AI15" s="125" t="str">
        <f>"стр."&amp;B15</f>
        <v>стр.9000</v>
      </c>
      <c r="AJ15" s="121" t="s">
        <v>90</v>
      </c>
      <c r="AK15" s="188">
        <f>IF(J15&gt;=L15,0,J15-L15)</f>
        <v>0</v>
      </c>
      <c r="AL15" s="121" t="s">
        <v>90</v>
      </c>
      <c r="AM15" s="188">
        <f>IF(W15&gt;=Y15,0,W15-Y15)</f>
        <v>0</v>
      </c>
    </row>
    <row r="16" spans="1:39" ht="38.25">
      <c r="A16" s="151" t="s">
        <v>99</v>
      </c>
      <c r="B16" s="108">
        <v>9010</v>
      </c>
      <c r="C16" s="108" t="s">
        <v>100</v>
      </c>
      <c r="D16" s="152">
        <f>IF(D17=0,0,(D19+D39)/D17*100)</f>
        <v>0</v>
      </c>
      <c r="E16" s="87" t="s">
        <v>90</v>
      </c>
      <c r="F16" s="87" t="s">
        <v>90</v>
      </c>
      <c r="G16" s="152">
        <f>IF(G17=0,0,(G19+G39)/G17*100)</f>
        <v>0</v>
      </c>
      <c r="H16" s="87" t="s">
        <v>90</v>
      </c>
      <c r="I16" s="152">
        <f>IF(I17=0,0,(I19+I39)/I17*100)</f>
        <v>0</v>
      </c>
      <c r="J16" s="87" t="s">
        <v>90</v>
      </c>
      <c r="K16" s="152">
        <f>IF(K17=0,0,(K19+K39)/K17*100)</f>
        <v>0</v>
      </c>
      <c r="L16" s="87" t="s">
        <v>90</v>
      </c>
      <c r="M16" s="152">
        <f>IF(M17=0,0,(M19+M39)/M17*100)</f>
        <v>0</v>
      </c>
      <c r="N16" s="87" t="s">
        <v>90</v>
      </c>
      <c r="O16" s="152">
        <f>IF(O17=0,0,(O19+O39)/O17*100)</f>
        <v>0</v>
      </c>
      <c r="P16" s="87" t="s">
        <v>90</v>
      </c>
      <c r="Q16" s="152">
        <f>IF(Q17=0,0,(Q19+Q39)/Q17*100)</f>
        <v>0</v>
      </c>
      <c r="R16" s="87" t="s">
        <v>90</v>
      </c>
      <c r="S16" s="87" t="s">
        <v>90</v>
      </c>
      <c r="T16" s="152">
        <f>IF(T17=0,0,(T19+T39)/T17*100)</f>
        <v>0</v>
      </c>
      <c r="U16" s="87" t="s">
        <v>90</v>
      </c>
      <c r="V16" s="152">
        <f>IF(V17=0,0,(V19+V39)/V17*100)</f>
        <v>0</v>
      </c>
      <c r="W16" s="87" t="s">
        <v>90</v>
      </c>
      <c r="X16" s="152">
        <f>IF(X17=0,0,(X19+X39)/X17*100)</f>
        <v>0</v>
      </c>
      <c r="Y16" s="87" t="s">
        <v>90</v>
      </c>
      <c r="Z16" s="152">
        <f>IF(Z17=0,0,(Z19+Z39)/Z17*100)</f>
        <v>0</v>
      </c>
      <c r="AA16" s="87" t="s">
        <v>90</v>
      </c>
      <c r="AB16" s="152">
        <f>IF(AB17=0,0,(AB19+AB39)/AB17*100)</f>
        <v>0</v>
      </c>
      <c r="AC16" s="87" t="s">
        <v>90</v>
      </c>
      <c r="AD16" s="152">
        <f>IF(AD17=0,0,(AD19+AD39)/AD17*100)</f>
        <v>0</v>
      </c>
      <c r="AE16" s="87" t="s">
        <v>90</v>
      </c>
      <c r="AF16" s="152">
        <f>IF(AF17=0,0,(AF19+AF39)/AF17*100)</f>
        <v>0</v>
      </c>
      <c r="AG16" s="87" t="s">
        <v>90</v>
      </c>
      <c r="AH16" s="107"/>
      <c r="AI16" s="125" t="str">
        <f aca="true" t="shared" si="0" ref="AI16:AI78">"стр."&amp;B16</f>
        <v>стр.9010</v>
      </c>
      <c r="AJ16" s="188">
        <f aca="true" t="shared" si="1" ref="AJ16:AJ78">IF(I16&gt;=K16,0,I16-K16)</f>
        <v>0</v>
      </c>
      <c r="AK16" s="87" t="s">
        <v>90</v>
      </c>
      <c r="AL16" s="188">
        <f aca="true" t="shared" si="2" ref="AL16:AL78">IF(V16&gt;=X16,0,V16-X16)</f>
        <v>0</v>
      </c>
      <c r="AM16" s="87" t="s">
        <v>90</v>
      </c>
    </row>
    <row r="17" spans="1:39" ht="25.5">
      <c r="A17" s="153" t="s">
        <v>317</v>
      </c>
      <c r="B17" s="171">
        <v>9020</v>
      </c>
      <c r="C17" s="171" t="s">
        <v>58</v>
      </c>
      <c r="D17" s="184">
        <f>SUM(G17,I17,M17,O17)</f>
        <v>0</v>
      </c>
      <c r="E17" s="183" t="s">
        <v>90</v>
      </c>
      <c r="F17" s="183" t="s">
        <v>90</v>
      </c>
      <c r="G17" s="159">
        <f>Мероприятия!G164</f>
        <v>0</v>
      </c>
      <c r="H17" s="181" t="s">
        <v>90</v>
      </c>
      <c r="I17" s="159">
        <f>Мероприятия!M164</f>
        <v>0</v>
      </c>
      <c r="J17" s="181" t="s">
        <v>90</v>
      </c>
      <c r="K17" s="159">
        <f>Мероприятия!O164</f>
        <v>0</v>
      </c>
      <c r="L17" s="181" t="s">
        <v>90</v>
      </c>
      <c r="M17" s="159">
        <f>Мероприятия!Q164</f>
        <v>0</v>
      </c>
      <c r="N17" s="181" t="s">
        <v>90</v>
      </c>
      <c r="O17" s="159">
        <f>Мероприятия!S164</f>
        <v>0</v>
      </c>
      <c r="P17" s="181" t="s">
        <v>90</v>
      </c>
      <c r="Q17" s="184">
        <f>SUM(T17,V17,Z17,AB17)</f>
        <v>0</v>
      </c>
      <c r="R17" s="183" t="s">
        <v>90</v>
      </c>
      <c r="S17" s="183" t="s">
        <v>90</v>
      </c>
      <c r="T17" s="159">
        <f>Мероприятия!X164</f>
        <v>0</v>
      </c>
      <c r="U17" s="181" t="s">
        <v>90</v>
      </c>
      <c r="V17" s="159">
        <f>Мероприятия!AD164</f>
        <v>0</v>
      </c>
      <c r="W17" s="181" t="s">
        <v>90</v>
      </c>
      <c r="X17" s="159">
        <f>Мероприятия!AF164</f>
        <v>0</v>
      </c>
      <c r="Y17" s="181" t="s">
        <v>90</v>
      </c>
      <c r="Z17" s="159">
        <f>Мероприятия!AH164</f>
        <v>0</v>
      </c>
      <c r="AA17" s="181" t="s">
        <v>90</v>
      </c>
      <c r="AB17" s="159">
        <f>Мероприятия!AJ164</f>
        <v>0</v>
      </c>
      <c r="AC17" s="181" t="s">
        <v>90</v>
      </c>
      <c r="AD17" s="159">
        <f>Мероприятия!AL164</f>
        <v>0</v>
      </c>
      <c r="AE17" s="181" t="s">
        <v>90</v>
      </c>
      <c r="AF17" s="159">
        <f>Мероприятия!AN164</f>
        <v>0</v>
      </c>
      <c r="AG17" s="181" t="s">
        <v>90</v>
      </c>
      <c r="AH17" s="107"/>
      <c r="AI17" s="125" t="str">
        <f t="shared" si="0"/>
        <v>стр.9020</v>
      </c>
      <c r="AJ17" s="188">
        <f t="shared" si="1"/>
        <v>0</v>
      </c>
      <c r="AK17" s="87" t="s">
        <v>90</v>
      </c>
      <c r="AL17" s="188">
        <f t="shared" si="2"/>
        <v>0</v>
      </c>
      <c r="AM17" s="87" t="s">
        <v>90</v>
      </c>
    </row>
    <row r="18" spans="1:39" ht="38.25">
      <c r="A18" s="151" t="s">
        <v>202</v>
      </c>
      <c r="B18" s="108">
        <v>9030</v>
      </c>
      <c r="C18" s="108" t="s">
        <v>59</v>
      </c>
      <c r="D18" s="121" t="s">
        <v>90</v>
      </c>
      <c r="E18" s="121" t="s">
        <v>90</v>
      </c>
      <c r="F18" s="119">
        <f aca="true" t="shared" si="3" ref="F18:F49">SUM(H18,J18,N18,P18)</f>
        <v>0</v>
      </c>
      <c r="G18" s="121" t="s">
        <v>90</v>
      </c>
      <c r="H18" s="119">
        <f>SUM(H19,H39,H44,H51:H52,H59:H60,H72,H77)</f>
        <v>0</v>
      </c>
      <c r="I18" s="121" t="s">
        <v>90</v>
      </c>
      <c r="J18" s="119">
        <f>SUM(J19,J39,J44,J51:J52,J59:J60,J72,J77)</f>
        <v>0</v>
      </c>
      <c r="K18" s="121" t="s">
        <v>90</v>
      </c>
      <c r="L18" s="119">
        <f>SUM(L19,L39,L44,L51:L52,L59:L60,L72,L77)</f>
        <v>0</v>
      </c>
      <c r="M18" s="121" t="s">
        <v>90</v>
      </c>
      <c r="N18" s="119">
        <f>SUM(N19,N39,N44,N51:N52,N59:N60,N72,N77)</f>
        <v>0</v>
      </c>
      <c r="O18" s="121" t="s">
        <v>90</v>
      </c>
      <c r="P18" s="119">
        <f>SUM(P19,P39,P44,P51:P52,P59:P60,P72,P77)</f>
        <v>0</v>
      </c>
      <c r="Q18" s="121" t="s">
        <v>90</v>
      </c>
      <c r="R18" s="121" t="s">
        <v>90</v>
      </c>
      <c r="S18" s="119">
        <f aca="true" t="shared" si="4" ref="S18:S49">SUM(U18,W18,AA18,AC18)</f>
        <v>0</v>
      </c>
      <c r="T18" s="121" t="s">
        <v>90</v>
      </c>
      <c r="U18" s="119">
        <f>SUM(U19,U39,U44,U51:U52,U59:U60,U72,U77)</f>
        <v>0</v>
      </c>
      <c r="V18" s="121" t="s">
        <v>90</v>
      </c>
      <c r="W18" s="119">
        <f>SUM(W19,W39,W44,W51:W52,W59:W60,W72,W77)</f>
        <v>0</v>
      </c>
      <c r="X18" s="121" t="s">
        <v>90</v>
      </c>
      <c r="Y18" s="119">
        <f>SUM(Y19,Y39,Y44,Y51:Y52,Y59:Y60,Y72,Y77)</f>
        <v>0</v>
      </c>
      <c r="Z18" s="121" t="s">
        <v>90</v>
      </c>
      <c r="AA18" s="119">
        <f>SUM(AA19,AA39,AA44,AA51:AA52,AA59:AA60,AA72,AA77)</f>
        <v>0</v>
      </c>
      <c r="AB18" s="121" t="s">
        <v>90</v>
      </c>
      <c r="AC18" s="119">
        <f>SUM(AC19,AC39,AC44,AC51:AC52,AC59:AC60,AC72,AC77)</f>
        <v>0</v>
      </c>
      <c r="AD18" s="121" t="s">
        <v>90</v>
      </c>
      <c r="AE18" s="119">
        <f>SUM(AE19,AE39,AE44,AE51:AE52,AE59:AE60,AE72,AE77)</f>
        <v>0</v>
      </c>
      <c r="AF18" s="121" t="s">
        <v>90</v>
      </c>
      <c r="AG18" s="119">
        <f>SUM(AG19,AG39,AG44,AG51:AG52,AG59:AG60,AG72,AG77)</f>
        <v>0</v>
      </c>
      <c r="AH18" s="107"/>
      <c r="AI18" s="125" t="str">
        <f t="shared" si="0"/>
        <v>стр.9030</v>
      </c>
      <c r="AJ18" s="121" t="s">
        <v>90</v>
      </c>
      <c r="AK18" s="188">
        <f aca="true" t="shared" si="5" ref="AK18:AK78">IF(J18&gt;=L18,0,J18-L18)</f>
        <v>0</v>
      </c>
      <c r="AL18" s="121" t="s">
        <v>90</v>
      </c>
      <c r="AM18" s="188">
        <f aca="true" t="shared" si="6" ref="AM18:AM78">IF(W18&gt;=Y18,0,W18-Y18)</f>
        <v>0</v>
      </c>
    </row>
    <row r="19" spans="1:39" ht="25.5">
      <c r="A19" s="128" t="s">
        <v>203</v>
      </c>
      <c r="B19" s="139">
        <v>9040</v>
      </c>
      <c r="C19" s="130" t="s">
        <v>58</v>
      </c>
      <c r="D19" s="119">
        <f aca="true" t="shared" si="7" ref="D19:D59">SUM(G19,I19,M19,O19)</f>
        <v>0</v>
      </c>
      <c r="E19" s="119">
        <f>IF(D19&lt;&gt;0,F19/D19*1000,0)</f>
        <v>0</v>
      </c>
      <c r="F19" s="119">
        <f t="shared" si="3"/>
        <v>0</v>
      </c>
      <c r="G19" s="138">
        <f aca="true" t="shared" si="8" ref="G19:P19">SUM(G20,G26,G34)</f>
        <v>0</v>
      </c>
      <c r="H19" s="138">
        <f t="shared" si="8"/>
        <v>0</v>
      </c>
      <c r="I19" s="138">
        <f t="shared" si="8"/>
        <v>0</v>
      </c>
      <c r="J19" s="138">
        <f t="shared" si="8"/>
        <v>0</v>
      </c>
      <c r="K19" s="138">
        <f t="shared" si="8"/>
        <v>0</v>
      </c>
      <c r="L19" s="138">
        <f t="shared" si="8"/>
        <v>0</v>
      </c>
      <c r="M19" s="138">
        <f t="shared" si="8"/>
        <v>0</v>
      </c>
      <c r="N19" s="138">
        <f t="shared" si="8"/>
        <v>0</v>
      </c>
      <c r="O19" s="138">
        <f t="shared" si="8"/>
        <v>0</v>
      </c>
      <c r="P19" s="138">
        <f t="shared" si="8"/>
        <v>0</v>
      </c>
      <c r="Q19" s="119">
        <f aca="true" t="shared" si="9" ref="Q19:Q59">SUM(T19,V19,Z19,AB19)</f>
        <v>0</v>
      </c>
      <c r="R19" s="119">
        <f>IF(Q19&lt;&gt;0,S19/Q19*1000,0)</f>
        <v>0</v>
      </c>
      <c r="S19" s="119">
        <f t="shared" si="4"/>
        <v>0</v>
      </c>
      <c r="T19" s="138">
        <f aca="true" t="shared" si="10" ref="T19:AG19">SUM(T20,T26,T34)</f>
        <v>0</v>
      </c>
      <c r="U19" s="138">
        <f t="shared" si="10"/>
        <v>0</v>
      </c>
      <c r="V19" s="138">
        <f t="shared" si="10"/>
        <v>0</v>
      </c>
      <c r="W19" s="138">
        <f t="shared" si="10"/>
        <v>0</v>
      </c>
      <c r="X19" s="138">
        <f t="shared" si="10"/>
        <v>0</v>
      </c>
      <c r="Y19" s="138">
        <f t="shared" si="10"/>
        <v>0</v>
      </c>
      <c r="Z19" s="138">
        <f t="shared" si="10"/>
        <v>0</v>
      </c>
      <c r="AA19" s="138">
        <f t="shared" si="10"/>
        <v>0</v>
      </c>
      <c r="AB19" s="138">
        <f t="shared" si="10"/>
        <v>0</v>
      </c>
      <c r="AC19" s="138">
        <f t="shared" si="10"/>
        <v>0</v>
      </c>
      <c r="AD19" s="138">
        <f t="shared" si="10"/>
        <v>0</v>
      </c>
      <c r="AE19" s="138">
        <f t="shared" si="10"/>
        <v>0</v>
      </c>
      <c r="AF19" s="138">
        <f t="shared" si="10"/>
        <v>0</v>
      </c>
      <c r="AG19" s="138">
        <f t="shared" si="10"/>
        <v>0</v>
      </c>
      <c r="AH19" s="107"/>
      <c r="AI19" s="125" t="str">
        <f t="shared" si="0"/>
        <v>стр.9040</v>
      </c>
      <c r="AJ19" s="188">
        <f t="shared" si="1"/>
        <v>0</v>
      </c>
      <c r="AK19" s="188">
        <f t="shared" si="5"/>
        <v>0</v>
      </c>
      <c r="AL19" s="188">
        <f t="shared" si="2"/>
        <v>0</v>
      </c>
      <c r="AM19" s="188">
        <f t="shared" si="6"/>
        <v>0</v>
      </c>
    </row>
    <row r="20" spans="1:39" ht="25.5">
      <c r="A20" s="154" t="s">
        <v>201</v>
      </c>
      <c r="B20" s="108">
        <v>9050</v>
      </c>
      <c r="C20" s="130" t="s">
        <v>58</v>
      </c>
      <c r="D20" s="119">
        <f t="shared" si="7"/>
        <v>0</v>
      </c>
      <c r="E20" s="119">
        <f>IF(D20&lt;&gt;0,F20/D20*1000,0)</f>
        <v>0</v>
      </c>
      <c r="F20" s="119">
        <f t="shared" si="3"/>
        <v>0</v>
      </c>
      <c r="G20" s="138">
        <f>SUM(G21:G24)</f>
        <v>0</v>
      </c>
      <c r="H20" s="138">
        <f aca="true" t="shared" si="11" ref="H20:P20">SUM(H21:H24)</f>
        <v>0</v>
      </c>
      <c r="I20" s="138">
        <f t="shared" si="11"/>
        <v>0</v>
      </c>
      <c r="J20" s="138">
        <f t="shared" si="11"/>
        <v>0</v>
      </c>
      <c r="K20" s="138">
        <f t="shared" si="11"/>
        <v>0</v>
      </c>
      <c r="L20" s="138">
        <f t="shared" si="11"/>
        <v>0</v>
      </c>
      <c r="M20" s="138">
        <f t="shared" si="11"/>
        <v>0</v>
      </c>
      <c r="N20" s="138">
        <f t="shared" si="11"/>
        <v>0</v>
      </c>
      <c r="O20" s="138">
        <f t="shared" si="11"/>
        <v>0</v>
      </c>
      <c r="P20" s="138">
        <f t="shared" si="11"/>
        <v>0</v>
      </c>
      <c r="Q20" s="119">
        <f>SUM(T20,V20,Z20,AB20)</f>
        <v>0</v>
      </c>
      <c r="R20" s="119">
        <f>IF(Q20&lt;&gt;0,S20/Q20*1000,0)</f>
        <v>0</v>
      </c>
      <c r="S20" s="119">
        <f t="shared" si="4"/>
        <v>0</v>
      </c>
      <c r="T20" s="138">
        <f aca="true" t="shared" si="12" ref="T20:AG20">SUM(T21:T24)</f>
        <v>0</v>
      </c>
      <c r="U20" s="138">
        <f t="shared" si="12"/>
        <v>0</v>
      </c>
      <c r="V20" s="138">
        <f t="shared" si="12"/>
        <v>0</v>
      </c>
      <c r="W20" s="138">
        <f t="shared" si="12"/>
        <v>0</v>
      </c>
      <c r="X20" s="138">
        <f t="shared" si="12"/>
        <v>0</v>
      </c>
      <c r="Y20" s="138">
        <f t="shared" si="12"/>
        <v>0</v>
      </c>
      <c r="Z20" s="138">
        <f t="shared" si="12"/>
        <v>0</v>
      </c>
      <c r="AA20" s="138">
        <f t="shared" si="12"/>
        <v>0</v>
      </c>
      <c r="AB20" s="138">
        <f t="shared" si="12"/>
        <v>0</v>
      </c>
      <c r="AC20" s="138">
        <f t="shared" si="12"/>
        <v>0</v>
      </c>
      <c r="AD20" s="138">
        <f t="shared" si="12"/>
        <v>0</v>
      </c>
      <c r="AE20" s="138">
        <f t="shared" si="12"/>
        <v>0</v>
      </c>
      <c r="AF20" s="138">
        <f t="shared" si="12"/>
        <v>0</v>
      </c>
      <c r="AG20" s="138">
        <f t="shared" si="12"/>
        <v>0</v>
      </c>
      <c r="AH20" s="107"/>
      <c r="AI20" s="125" t="str">
        <f t="shared" si="0"/>
        <v>стр.9050</v>
      </c>
      <c r="AJ20" s="188">
        <f t="shared" si="1"/>
        <v>0</v>
      </c>
      <c r="AK20" s="188">
        <f t="shared" si="5"/>
        <v>0</v>
      </c>
      <c r="AL20" s="188">
        <f t="shared" si="2"/>
        <v>0</v>
      </c>
      <c r="AM20" s="188">
        <f t="shared" si="6"/>
        <v>0</v>
      </c>
    </row>
    <row r="21" spans="1:39" ht="38.25">
      <c r="A21" s="129" t="s">
        <v>161</v>
      </c>
      <c r="B21" s="171">
        <v>9051</v>
      </c>
      <c r="C21" s="171" t="s">
        <v>58</v>
      </c>
      <c r="D21" s="184">
        <f t="shared" si="7"/>
        <v>0</v>
      </c>
      <c r="E21" s="184">
        <f aca="true" t="shared" si="13" ref="E21:E59">IF(D21&lt;&gt;0,F21/D21*1000,0)</f>
        <v>0</v>
      </c>
      <c r="F21" s="184">
        <f t="shared" si="3"/>
        <v>0</v>
      </c>
      <c r="G21" s="159">
        <f>Мероприятия!G168</f>
        <v>0</v>
      </c>
      <c r="H21" s="159">
        <f>Мероприятия!H168</f>
        <v>0</v>
      </c>
      <c r="I21" s="159">
        <f>Мероприятия!M168</f>
        <v>0</v>
      </c>
      <c r="J21" s="159">
        <f>Мероприятия!N168</f>
        <v>0</v>
      </c>
      <c r="K21" s="159">
        <f>Мероприятия!O168</f>
        <v>0</v>
      </c>
      <c r="L21" s="159">
        <f>Мероприятия!P168</f>
        <v>0</v>
      </c>
      <c r="M21" s="159">
        <f>Мероприятия!Q168</f>
        <v>0</v>
      </c>
      <c r="N21" s="159">
        <f>Мероприятия!R168</f>
        <v>0</v>
      </c>
      <c r="O21" s="159">
        <f>Мероприятия!S168</f>
        <v>0</v>
      </c>
      <c r="P21" s="159">
        <f>Мероприятия!T168</f>
        <v>0</v>
      </c>
      <c r="Q21" s="184">
        <f t="shared" si="9"/>
        <v>0</v>
      </c>
      <c r="R21" s="184">
        <f aca="true" t="shared" si="14" ref="R21:R59">IF(Q21&lt;&gt;0,S21/Q21*1000,0)</f>
        <v>0</v>
      </c>
      <c r="S21" s="184">
        <f t="shared" si="4"/>
        <v>0</v>
      </c>
      <c r="T21" s="159">
        <f>Мероприятия!X168</f>
        <v>0</v>
      </c>
      <c r="U21" s="159">
        <f>Мероприятия!Y168</f>
        <v>0</v>
      </c>
      <c r="V21" s="159">
        <f>Мероприятия!AD168</f>
        <v>0</v>
      </c>
      <c r="W21" s="159">
        <f>Мероприятия!AE168</f>
        <v>0</v>
      </c>
      <c r="X21" s="159">
        <f>Мероприятия!AF168</f>
        <v>0</v>
      </c>
      <c r="Y21" s="159">
        <f>Мероприятия!AG168</f>
        <v>0</v>
      </c>
      <c r="Z21" s="159">
        <f>Мероприятия!AH168</f>
        <v>0</v>
      </c>
      <c r="AA21" s="159">
        <f>Мероприятия!AI168</f>
        <v>0</v>
      </c>
      <c r="AB21" s="159">
        <f>Мероприятия!AJ168</f>
        <v>0</v>
      </c>
      <c r="AC21" s="159">
        <f>Мероприятия!AK168</f>
        <v>0</v>
      </c>
      <c r="AD21" s="159">
        <f>Мероприятия!AL168</f>
        <v>0</v>
      </c>
      <c r="AE21" s="159">
        <f>Мероприятия!AM168</f>
        <v>0</v>
      </c>
      <c r="AF21" s="159">
        <f>Мероприятия!AN168</f>
        <v>0</v>
      </c>
      <c r="AG21" s="159">
        <f>Мероприятия!AO168</f>
        <v>0</v>
      </c>
      <c r="AH21" s="107"/>
      <c r="AI21" s="125" t="str">
        <f t="shared" si="0"/>
        <v>стр.9051</v>
      </c>
      <c r="AJ21" s="188">
        <f t="shared" si="1"/>
        <v>0</v>
      </c>
      <c r="AK21" s="188">
        <f t="shared" si="5"/>
        <v>0</v>
      </c>
      <c r="AL21" s="188">
        <f t="shared" si="2"/>
        <v>0</v>
      </c>
      <c r="AM21" s="188">
        <f t="shared" si="6"/>
        <v>0</v>
      </c>
    </row>
    <row r="22" spans="1:39" ht="38.25">
      <c r="A22" s="129" t="s">
        <v>162</v>
      </c>
      <c r="B22" s="117">
        <v>9052</v>
      </c>
      <c r="C22" s="117" t="s">
        <v>58</v>
      </c>
      <c r="D22" s="184">
        <f t="shared" si="7"/>
        <v>0</v>
      </c>
      <c r="E22" s="184">
        <f t="shared" si="13"/>
        <v>0</v>
      </c>
      <c r="F22" s="184">
        <f t="shared" si="3"/>
        <v>0</v>
      </c>
      <c r="G22" s="159">
        <f>Мероприятия!G169</f>
        <v>0</v>
      </c>
      <c r="H22" s="159">
        <f>Мероприятия!H169</f>
        <v>0</v>
      </c>
      <c r="I22" s="159">
        <f>Мероприятия!M169</f>
        <v>0</v>
      </c>
      <c r="J22" s="159">
        <f>Мероприятия!N169</f>
        <v>0</v>
      </c>
      <c r="K22" s="159">
        <f>Мероприятия!O169</f>
        <v>0</v>
      </c>
      <c r="L22" s="159">
        <f>Мероприятия!P169</f>
        <v>0</v>
      </c>
      <c r="M22" s="159">
        <f>Мероприятия!Q169</f>
        <v>0</v>
      </c>
      <c r="N22" s="159">
        <f>Мероприятия!R169</f>
        <v>0</v>
      </c>
      <c r="O22" s="159">
        <f>Мероприятия!S169</f>
        <v>0</v>
      </c>
      <c r="P22" s="159">
        <f>Мероприятия!T169</f>
        <v>0</v>
      </c>
      <c r="Q22" s="184">
        <f t="shared" si="9"/>
        <v>0</v>
      </c>
      <c r="R22" s="184">
        <f t="shared" si="14"/>
        <v>0</v>
      </c>
      <c r="S22" s="184">
        <f t="shared" si="4"/>
        <v>0</v>
      </c>
      <c r="T22" s="159">
        <f>Мероприятия!X169</f>
        <v>0</v>
      </c>
      <c r="U22" s="159">
        <f>Мероприятия!Y169</f>
        <v>0</v>
      </c>
      <c r="V22" s="159">
        <f>Мероприятия!AD169</f>
        <v>0</v>
      </c>
      <c r="W22" s="159">
        <f>Мероприятия!AE169</f>
        <v>0</v>
      </c>
      <c r="X22" s="159">
        <f>Мероприятия!AF169</f>
        <v>0</v>
      </c>
      <c r="Y22" s="159">
        <f>Мероприятия!AG169</f>
        <v>0</v>
      </c>
      <c r="Z22" s="159">
        <f>Мероприятия!AH169</f>
        <v>0</v>
      </c>
      <c r="AA22" s="159">
        <f>Мероприятия!AI169</f>
        <v>0</v>
      </c>
      <c r="AB22" s="159">
        <f>Мероприятия!AJ169</f>
        <v>0</v>
      </c>
      <c r="AC22" s="159">
        <f>Мероприятия!AK169</f>
        <v>0</v>
      </c>
      <c r="AD22" s="159">
        <f>Мероприятия!AL169</f>
        <v>0</v>
      </c>
      <c r="AE22" s="159">
        <f>Мероприятия!AM169</f>
        <v>0</v>
      </c>
      <c r="AF22" s="159">
        <f>Мероприятия!AN169</f>
        <v>0</v>
      </c>
      <c r="AG22" s="159">
        <f>Мероприятия!AO169</f>
        <v>0</v>
      </c>
      <c r="AH22" s="107"/>
      <c r="AI22" s="125" t="str">
        <f t="shared" si="0"/>
        <v>стр.9052</v>
      </c>
      <c r="AJ22" s="188">
        <f t="shared" si="1"/>
        <v>0</v>
      </c>
      <c r="AK22" s="188">
        <f t="shared" si="5"/>
        <v>0</v>
      </c>
      <c r="AL22" s="188">
        <f t="shared" si="2"/>
        <v>0</v>
      </c>
      <c r="AM22" s="188">
        <f t="shared" si="6"/>
        <v>0</v>
      </c>
    </row>
    <row r="23" spans="1:39" ht="25.5">
      <c r="A23" s="129" t="s">
        <v>163</v>
      </c>
      <c r="B23" s="117">
        <v>9053</v>
      </c>
      <c r="C23" s="117" t="s">
        <v>58</v>
      </c>
      <c r="D23" s="184">
        <f t="shared" si="7"/>
        <v>0</v>
      </c>
      <c r="E23" s="184">
        <f t="shared" si="13"/>
        <v>0</v>
      </c>
      <c r="F23" s="184">
        <f t="shared" si="3"/>
        <v>0</v>
      </c>
      <c r="G23" s="159">
        <f>Мероприятия!G170</f>
        <v>0</v>
      </c>
      <c r="H23" s="159">
        <f>Мероприятия!H170</f>
        <v>0</v>
      </c>
      <c r="I23" s="159">
        <f>Мероприятия!M170</f>
        <v>0</v>
      </c>
      <c r="J23" s="159">
        <f>Мероприятия!N170</f>
        <v>0</v>
      </c>
      <c r="K23" s="159">
        <f>Мероприятия!O170</f>
        <v>0</v>
      </c>
      <c r="L23" s="159">
        <f>Мероприятия!P170</f>
        <v>0</v>
      </c>
      <c r="M23" s="159">
        <f>Мероприятия!Q170</f>
        <v>0</v>
      </c>
      <c r="N23" s="159">
        <f>Мероприятия!R170</f>
        <v>0</v>
      </c>
      <c r="O23" s="159">
        <f>Мероприятия!S170</f>
        <v>0</v>
      </c>
      <c r="P23" s="159">
        <f>Мероприятия!T170</f>
        <v>0</v>
      </c>
      <c r="Q23" s="184">
        <f t="shared" si="9"/>
        <v>0</v>
      </c>
      <c r="R23" s="184">
        <f t="shared" si="14"/>
        <v>0</v>
      </c>
      <c r="S23" s="184">
        <f t="shared" si="4"/>
        <v>0</v>
      </c>
      <c r="T23" s="159">
        <f>Мероприятия!X170</f>
        <v>0</v>
      </c>
      <c r="U23" s="159">
        <f>Мероприятия!Y170</f>
        <v>0</v>
      </c>
      <c r="V23" s="159">
        <f>Мероприятия!AD170</f>
        <v>0</v>
      </c>
      <c r="W23" s="159">
        <f>Мероприятия!AE170</f>
        <v>0</v>
      </c>
      <c r="X23" s="159">
        <f>Мероприятия!AF170</f>
        <v>0</v>
      </c>
      <c r="Y23" s="159">
        <f>Мероприятия!AG170</f>
        <v>0</v>
      </c>
      <c r="Z23" s="159">
        <f>Мероприятия!AH170</f>
        <v>0</v>
      </c>
      <c r="AA23" s="159">
        <f>Мероприятия!AI170</f>
        <v>0</v>
      </c>
      <c r="AB23" s="159">
        <f>Мероприятия!AJ170</f>
        <v>0</v>
      </c>
      <c r="AC23" s="159">
        <f>Мероприятия!AK170</f>
        <v>0</v>
      </c>
      <c r="AD23" s="159">
        <f>Мероприятия!AL170</f>
        <v>0</v>
      </c>
      <c r="AE23" s="159">
        <f>Мероприятия!AM170</f>
        <v>0</v>
      </c>
      <c r="AF23" s="159">
        <f>Мероприятия!AN170</f>
        <v>0</v>
      </c>
      <c r="AG23" s="159">
        <f>Мероприятия!AO170</f>
        <v>0</v>
      </c>
      <c r="AH23" s="107"/>
      <c r="AI23" s="125" t="str">
        <f t="shared" si="0"/>
        <v>стр.9053</v>
      </c>
      <c r="AJ23" s="188">
        <f t="shared" si="1"/>
        <v>0</v>
      </c>
      <c r="AK23" s="188">
        <f t="shared" si="5"/>
        <v>0</v>
      </c>
      <c r="AL23" s="188">
        <f t="shared" si="2"/>
        <v>0</v>
      </c>
      <c r="AM23" s="188">
        <f t="shared" si="6"/>
        <v>0</v>
      </c>
    </row>
    <row r="24" spans="1:39" ht="25.5">
      <c r="A24" s="129" t="s">
        <v>164</v>
      </c>
      <c r="B24" s="117">
        <v>9054</v>
      </c>
      <c r="C24" s="117" t="s">
        <v>58</v>
      </c>
      <c r="D24" s="184">
        <f t="shared" si="7"/>
        <v>0</v>
      </c>
      <c r="E24" s="184">
        <f t="shared" si="13"/>
        <v>0</v>
      </c>
      <c r="F24" s="184">
        <f t="shared" si="3"/>
        <v>0</v>
      </c>
      <c r="G24" s="159">
        <f>Мероприятия!G171</f>
        <v>0</v>
      </c>
      <c r="H24" s="159">
        <f>Мероприятия!H171</f>
        <v>0</v>
      </c>
      <c r="I24" s="159">
        <f>Мероприятия!M171</f>
        <v>0</v>
      </c>
      <c r="J24" s="159">
        <f>Мероприятия!N171</f>
        <v>0</v>
      </c>
      <c r="K24" s="159">
        <f>Мероприятия!O171</f>
        <v>0</v>
      </c>
      <c r="L24" s="159">
        <f>Мероприятия!P171</f>
        <v>0</v>
      </c>
      <c r="M24" s="159">
        <f>Мероприятия!Q171</f>
        <v>0</v>
      </c>
      <c r="N24" s="159">
        <f>Мероприятия!R171</f>
        <v>0</v>
      </c>
      <c r="O24" s="159">
        <f>Мероприятия!S171</f>
        <v>0</v>
      </c>
      <c r="P24" s="159">
        <f>Мероприятия!T171</f>
        <v>0</v>
      </c>
      <c r="Q24" s="184">
        <f t="shared" si="9"/>
        <v>0</v>
      </c>
      <c r="R24" s="184">
        <f t="shared" si="14"/>
        <v>0</v>
      </c>
      <c r="S24" s="184">
        <f t="shared" si="4"/>
        <v>0</v>
      </c>
      <c r="T24" s="159">
        <f>Мероприятия!X171</f>
        <v>0</v>
      </c>
      <c r="U24" s="159">
        <f>Мероприятия!Y171</f>
        <v>0</v>
      </c>
      <c r="V24" s="159">
        <f>Мероприятия!AD171</f>
        <v>0</v>
      </c>
      <c r="W24" s="159">
        <f>Мероприятия!AE171</f>
        <v>0</v>
      </c>
      <c r="X24" s="159">
        <f>Мероприятия!AF171</f>
        <v>0</v>
      </c>
      <c r="Y24" s="159">
        <f>Мероприятия!AG171</f>
        <v>0</v>
      </c>
      <c r="Z24" s="159">
        <f>Мероприятия!AH171</f>
        <v>0</v>
      </c>
      <c r="AA24" s="159">
        <f>Мероприятия!AI171</f>
        <v>0</v>
      </c>
      <c r="AB24" s="159">
        <f>Мероприятия!AJ171</f>
        <v>0</v>
      </c>
      <c r="AC24" s="159">
        <f>Мероприятия!AK171</f>
        <v>0</v>
      </c>
      <c r="AD24" s="159">
        <f>Мероприятия!AL171</f>
        <v>0</v>
      </c>
      <c r="AE24" s="159">
        <f>Мероприятия!AM171</f>
        <v>0</v>
      </c>
      <c r="AF24" s="159">
        <f>Мероприятия!AN171</f>
        <v>0</v>
      </c>
      <c r="AG24" s="159">
        <f>Мероприятия!AO171</f>
        <v>0</v>
      </c>
      <c r="AH24" s="107"/>
      <c r="AI24" s="125" t="str">
        <f t="shared" si="0"/>
        <v>стр.9054</v>
      </c>
      <c r="AJ24" s="188">
        <f t="shared" si="1"/>
        <v>0</v>
      </c>
      <c r="AK24" s="188">
        <f t="shared" si="5"/>
        <v>0</v>
      </c>
      <c r="AL24" s="188">
        <f t="shared" si="2"/>
        <v>0</v>
      </c>
      <c r="AM24" s="188">
        <f t="shared" si="6"/>
        <v>0</v>
      </c>
    </row>
    <row r="25" spans="1:39" ht="51">
      <c r="A25" s="253" t="s">
        <v>330</v>
      </c>
      <c r="B25" s="141">
        <v>9055</v>
      </c>
      <c r="C25" s="141" t="s">
        <v>58</v>
      </c>
      <c r="D25" s="184">
        <f>SUM(G25,I25,M25,O25)</f>
        <v>0</v>
      </c>
      <c r="E25" s="184">
        <f>IF(D25&lt;&gt;0,F25/D25*1000,0)</f>
        <v>0</v>
      </c>
      <c r="F25" s="184">
        <f>SUM(H25,J25,N25,P25)</f>
        <v>0</v>
      </c>
      <c r="G25" s="217"/>
      <c r="H25" s="217"/>
      <c r="I25" s="217"/>
      <c r="J25" s="217"/>
      <c r="K25" s="217"/>
      <c r="L25" s="217"/>
      <c r="M25" s="217"/>
      <c r="N25" s="217"/>
      <c r="O25" s="217"/>
      <c r="P25" s="217"/>
      <c r="Q25" s="184">
        <f>SUM(T25,V25,Z25,AB25)</f>
        <v>0</v>
      </c>
      <c r="R25" s="184">
        <f>IF(Q25&lt;&gt;0,S25/Q25*1000,0)</f>
        <v>0</v>
      </c>
      <c r="S25" s="184">
        <f>SUM(U25,W25,AA25,AC25)</f>
        <v>0</v>
      </c>
      <c r="T25" s="217"/>
      <c r="U25" s="217"/>
      <c r="V25" s="217"/>
      <c r="W25" s="217"/>
      <c r="X25" s="217"/>
      <c r="Y25" s="217"/>
      <c r="Z25" s="217"/>
      <c r="AA25" s="217"/>
      <c r="AB25" s="217"/>
      <c r="AC25" s="217"/>
      <c r="AD25" s="217"/>
      <c r="AE25" s="217"/>
      <c r="AF25" s="217"/>
      <c r="AG25" s="217"/>
      <c r="AH25" s="107"/>
      <c r="AI25" s="125" t="str">
        <f t="shared" si="0"/>
        <v>стр.9055</v>
      </c>
      <c r="AJ25" s="188">
        <f t="shared" si="1"/>
        <v>0</v>
      </c>
      <c r="AK25" s="188">
        <f t="shared" si="5"/>
        <v>0</v>
      </c>
      <c r="AL25" s="188">
        <f t="shared" si="2"/>
        <v>0</v>
      </c>
      <c r="AM25" s="188">
        <f t="shared" si="6"/>
        <v>0</v>
      </c>
    </row>
    <row r="26" spans="1:39" ht="25.5">
      <c r="A26" s="154" t="s">
        <v>200</v>
      </c>
      <c r="B26" s="130">
        <v>9060</v>
      </c>
      <c r="C26" s="130" t="s">
        <v>58</v>
      </c>
      <c r="D26" s="119">
        <f t="shared" si="7"/>
        <v>0</v>
      </c>
      <c r="E26" s="119">
        <f t="shared" si="13"/>
        <v>0</v>
      </c>
      <c r="F26" s="119">
        <f t="shared" si="3"/>
        <v>0</v>
      </c>
      <c r="G26" s="138">
        <f>SUM(G27:G33)</f>
        <v>0</v>
      </c>
      <c r="H26" s="138">
        <f aca="true" t="shared" si="15" ref="H26:P26">SUM(H27:H33)</f>
        <v>0</v>
      </c>
      <c r="I26" s="138">
        <f t="shared" si="15"/>
        <v>0</v>
      </c>
      <c r="J26" s="138">
        <f t="shared" si="15"/>
        <v>0</v>
      </c>
      <c r="K26" s="138">
        <f t="shared" si="15"/>
        <v>0</v>
      </c>
      <c r="L26" s="138">
        <f t="shared" si="15"/>
        <v>0</v>
      </c>
      <c r="M26" s="138">
        <f t="shared" si="15"/>
        <v>0</v>
      </c>
      <c r="N26" s="138">
        <f t="shared" si="15"/>
        <v>0</v>
      </c>
      <c r="O26" s="138">
        <f t="shared" si="15"/>
        <v>0</v>
      </c>
      <c r="P26" s="138">
        <f t="shared" si="15"/>
        <v>0</v>
      </c>
      <c r="Q26" s="119">
        <f t="shared" si="9"/>
        <v>0</v>
      </c>
      <c r="R26" s="119">
        <f t="shared" si="14"/>
        <v>0</v>
      </c>
      <c r="S26" s="119">
        <f t="shared" si="4"/>
        <v>0</v>
      </c>
      <c r="T26" s="138">
        <f aca="true" t="shared" si="16" ref="T26:AG26">SUM(T27:T33)</f>
        <v>0</v>
      </c>
      <c r="U26" s="138">
        <f t="shared" si="16"/>
        <v>0</v>
      </c>
      <c r="V26" s="138">
        <f t="shared" si="16"/>
        <v>0</v>
      </c>
      <c r="W26" s="138">
        <f t="shared" si="16"/>
        <v>0</v>
      </c>
      <c r="X26" s="138">
        <f t="shared" si="16"/>
        <v>0</v>
      </c>
      <c r="Y26" s="138">
        <f t="shared" si="16"/>
        <v>0</v>
      </c>
      <c r="Z26" s="138">
        <f t="shared" si="16"/>
        <v>0</v>
      </c>
      <c r="AA26" s="138">
        <f t="shared" si="16"/>
        <v>0</v>
      </c>
      <c r="AB26" s="138">
        <f t="shared" si="16"/>
        <v>0</v>
      </c>
      <c r="AC26" s="138">
        <f t="shared" si="16"/>
        <v>0</v>
      </c>
      <c r="AD26" s="138">
        <f t="shared" si="16"/>
        <v>0</v>
      </c>
      <c r="AE26" s="138">
        <f t="shared" si="16"/>
        <v>0</v>
      </c>
      <c r="AF26" s="138">
        <f t="shared" si="16"/>
        <v>0</v>
      </c>
      <c r="AG26" s="138">
        <f t="shared" si="16"/>
        <v>0</v>
      </c>
      <c r="AH26" s="107"/>
      <c r="AI26" s="125" t="str">
        <f t="shared" si="0"/>
        <v>стр.9060</v>
      </c>
      <c r="AJ26" s="188">
        <f t="shared" si="1"/>
        <v>0</v>
      </c>
      <c r="AK26" s="188">
        <f t="shared" si="5"/>
        <v>0</v>
      </c>
      <c r="AL26" s="188">
        <f t="shared" si="2"/>
        <v>0</v>
      </c>
      <c r="AM26" s="188">
        <f t="shared" si="6"/>
        <v>0</v>
      </c>
    </row>
    <row r="27" spans="1:39" ht="25.5">
      <c r="A27" s="129" t="s">
        <v>165</v>
      </c>
      <c r="B27" s="117">
        <v>9061</v>
      </c>
      <c r="C27" s="117" t="s">
        <v>58</v>
      </c>
      <c r="D27" s="184">
        <f t="shared" si="7"/>
        <v>0</v>
      </c>
      <c r="E27" s="184">
        <f t="shared" si="13"/>
        <v>0</v>
      </c>
      <c r="F27" s="184">
        <f t="shared" si="3"/>
        <v>0</v>
      </c>
      <c r="G27" s="159">
        <f>Мероприятия!G173</f>
        <v>0</v>
      </c>
      <c r="H27" s="159">
        <f>Мероприятия!H173</f>
        <v>0</v>
      </c>
      <c r="I27" s="159">
        <f>Мероприятия!M173</f>
        <v>0</v>
      </c>
      <c r="J27" s="159">
        <f>Мероприятия!N173</f>
        <v>0</v>
      </c>
      <c r="K27" s="159">
        <f>Мероприятия!O173</f>
        <v>0</v>
      </c>
      <c r="L27" s="159">
        <f>Мероприятия!P173</f>
        <v>0</v>
      </c>
      <c r="M27" s="159">
        <f>Мероприятия!Q173</f>
        <v>0</v>
      </c>
      <c r="N27" s="159">
        <f>Мероприятия!R173</f>
        <v>0</v>
      </c>
      <c r="O27" s="159">
        <f>Мероприятия!S173</f>
        <v>0</v>
      </c>
      <c r="P27" s="159">
        <f>Мероприятия!T173</f>
        <v>0</v>
      </c>
      <c r="Q27" s="184">
        <f t="shared" si="9"/>
        <v>0</v>
      </c>
      <c r="R27" s="184">
        <f t="shared" si="14"/>
        <v>0</v>
      </c>
      <c r="S27" s="184">
        <f t="shared" si="4"/>
        <v>0</v>
      </c>
      <c r="T27" s="159">
        <f>Мероприятия!X173</f>
        <v>0</v>
      </c>
      <c r="U27" s="159">
        <f>Мероприятия!Y173</f>
        <v>0</v>
      </c>
      <c r="V27" s="159">
        <f>Мероприятия!AD173</f>
        <v>0</v>
      </c>
      <c r="W27" s="159">
        <f>Мероприятия!AE173</f>
        <v>0</v>
      </c>
      <c r="X27" s="159">
        <f>Мероприятия!AF173</f>
        <v>0</v>
      </c>
      <c r="Y27" s="159">
        <f>Мероприятия!AG173</f>
        <v>0</v>
      </c>
      <c r="Z27" s="159">
        <f>Мероприятия!AH173</f>
        <v>0</v>
      </c>
      <c r="AA27" s="159">
        <f>Мероприятия!AI173</f>
        <v>0</v>
      </c>
      <c r="AB27" s="159">
        <f>Мероприятия!AJ173</f>
        <v>0</v>
      </c>
      <c r="AC27" s="159">
        <f>Мероприятия!AK173</f>
        <v>0</v>
      </c>
      <c r="AD27" s="159">
        <f>Мероприятия!AL173</f>
        <v>0</v>
      </c>
      <c r="AE27" s="159">
        <f>Мероприятия!AM173</f>
        <v>0</v>
      </c>
      <c r="AF27" s="159">
        <f>Мероприятия!AN173</f>
        <v>0</v>
      </c>
      <c r="AG27" s="159">
        <f>Мероприятия!AO173</f>
        <v>0</v>
      </c>
      <c r="AH27" s="107"/>
      <c r="AI27" s="125" t="str">
        <f t="shared" si="0"/>
        <v>стр.9061</v>
      </c>
      <c r="AJ27" s="188">
        <f t="shared" si="1"/>
        <v>0</v>
      </c>
      <c r="AK27" s="188">
        <f t="shared" si="5"/>
        <v>0</v>
      </c>
      <c r="AL27" s="188">
        <f t="shared" si="2"/>
        <v>0</v>
      </c>
      <c r="AM27" s="188">
        <f t="shared" si="6"/>
        <v>0</v>
      </c>
    </row>
    <row r="28" spans="1:39" ht="89.25">
      <c r="A28" s="212" t="s">
        <v>416</v>
      </c>
      <c r="B28" s="171">
        <v>9062</v>
      </c>
      <c r="C28" s="171" t="s">
        <v>58</v>
      </c>
      <c r="D28" s="184">
        <f t="shared" si="7"/>
        <v>0</v>
      </c>
      <c r="E28" s="184">
        <f t="shared" si="13"/>
        <v>0</v>
      </c>
      <c r="F28" s="184">
        <f t="shared" si="3"/>
        <v>0</v>
      </c>
      <c r="G28" s="159">
        <f>Мероприятия!G174</f>
        <v>0</v>
      </c>
      <c r="H28" s="159">
        <f>Мероприятия!H174</f>
        <v>0</v>
      </c>
      <c r="I28" s="159">
        <f>Мероприятия!M174</f>
        <v>0</v>
      </c>
      <c r="J28" s="159">
        <f>Мероприятия!N174</f>
        <v>0</v>
      </c>
      <c r="K28" s="159">
        <f>Мероприятия!O174</f>
        <v>0</v>
      </c>
      <c r="L28" s="159">
        <f>Мероприятия!P174</f>
        <v>0</v>
      </c>
      <c r="M28" s="159">
        <f>Мероприятия!Q174</f>
        <v>0</v>
      </c>
      <c r="N28" s="159">
        <f>Мероприятия!R174</f>
        <v>0</v>
      </c>
      <c r="O28" s="159">
        <f>Мероприятия!S174</f>
        <v>0</v>
      </c>
      <c r="P28" s="159">
        <f>Мероприятия!T174</f>
        <v>0</v>
      </c>
      <c r="Q28" s="184">
        <f t="shared" si="9"/>
        <v>0</v>
      </c>
      <c r="R28" s="184">
        <f t="shared" si="14"/>
        <v>0</v>
      </c>
      <c r="S28" s="184">
        <f t="shared" si="4"/>
        <v>0</v>
      </c>
      <c r="T28" s="159">
        <f>Мероприятия!X174</f>
        <v>0</v>
      </c>
      <c r="U28" s="159">
        <f>Мероприятия!Y174</f>
        <v>0</v>
      </c>
      <c r="V28" s="159">
        <f>Мероприятия!AD174</f>
        <v>0</v>
      </c>
      <c r="W28" s="159">
        <f>Мероприятия!AE174</f>
        <v>0</v>
      </c>
      <c r="X28" s="159">
        <f>Мероприятия!AF174</f>
        <v>0</v>
      </c>
      <c r="Y28" s="159">
        <f>Мероприятия!AG174</f>
        <v>0</v>
      </c>
      <c r="Z28" s="159">
        <f>Мероприятия!AH174</f>
        <v>0</v>
      </c>
      <c r="AA28" s="159">
        <f>Мероприятия!AI174</f>
        <v>0</v>
      </c>
      <c r="AB28" s="159">
        <f>Мероприятия!AJ174</f>
        <v>0</v>
      </c>
      <c r="AC28" s="159">
        <f>Мероприятия!AK174</f>
        <v>0</v>
      </c>
      <c r="AD28" s="159">
        <f>Мероприятия!AL174</f>
        <v>0</v>
      </c>
      <c r="AE28" s="159">
        <f>Мероприятия!AM174</f>
        <v>0</v>
      </c>
      <c r="AF28" s="159">
        <f>Мероприятия!AN174</f>
        <v>0</v>
      </c>
      <c r="AG28" s="159">
        <f>Мероприятия!AO174</f>
        <v>0</v>
      </c>
      <c r="AH28" s="107"/>
      <c r="AI28" s="125" t="str">
        <f t="shared" si="0"/>
        <v>стр.9062</v>
      </c>
      <c r="AJ28" s="188">
        <f t="shared" si="1"/>
        <v>0</v>
      </c>
      <c r="AK28" s="188">
        <f t="shared" si="5"/>
        <v>0</v>
      </c>
      <c r="AL28" s="188">
        <f t="shared" si="2"/>
        <v>0</v>
      </c>
      <c r="AM28" s="188">
        <f t="shared" si="6"/>
        <v>0</v>
      </c>
    </row>
    <row r="29" spans="1:39" ht="114.75">
      <c r="A29" s="212" t="s">
        <v>417</v>
      </c>
      <c r="B29" s="117">
        <v>9063</v>
      </c>
      <c r="C29" s="117" t="s">
        <v>58</v>
      </c>
      <c r="D29" s="184">
        <f t="shared" si="7"/>
        <v>0</v>
      </c>
      <c r="E29" s="184">
        <f t="shared" si="13"/>
        <v>0</v>
      </c>
      <c r="F29" s="184">
        <f t="shared" si="3"/>
        <v>0</v>
      </c>
      <c r="G29" s="159">
        <f>Мероприятия!G175</f>
        <v>0</v>
      </c>
      <c r="H29" s="159">
        <f>Мероприятия!H175</f>
        <v>0</v>
      </c>
      <c r="I29" s="159">
        <f>Мероприятия!M175</f>
        <v>0</v>
      </c>
      <c r="J29" s="159">
        <f>Мероприятия!N175</f>
        <v>0</v>
      </c>
      <c r="K29" s="159">
        <f>Мероприятия!O175</f>
        <v>0</v>
      </c>
      <c r="L29" s="159">
        <f>Мероприятия!P175</f>
        <v>0</v>
      </c>
      <c r="M29" s="159">
        <f>Мероприятия!Q175</f>
        <v>0</v>
      </c>
      <c r="N29" s="159">
        <f>Мероприятия!R175</f>
        <v>0</v>
      </c>
      <c r="O29" s="159">
        <f>Мероприятия!S175</f>
        <v>0</v>
      </c>
      <c r="P29" s="159">
        <f>Мероприятия!T175</f>
        <v>0</v>
      </c>
      <c r="Q29" s="184">
        <f t="shared" si="9"/>
        <v>0</v>
      </c>
      <c r="R29" s="184">
        <f t="shared" si="14"/>
        <v>0</v>
      </c>
      <c r="S29" s="184">
        <f t="shared" si="4"/>
        <v>0</v>
      </c>
      <c r="T29" s="159">
        <f>Мероприятия!X175</f>
        <v>0</v>
      </c>
      <c r="U29" s="159">
        <f>Мероприятия!Y175</f>
        <v>0</v>
      </c>
      <c r="V29" s="159">
        <f>Мероприятия!AD175</f>
        <v>0</v>
      </c>
      <c r="W29" s="159">
        <f>Мероприятия!AE175</f>
        <v>0</v>
      </c>
      <c r="X29" s="159">
        <f>Мероприятия!AF175</f>
        <v>0</v>
      </c>
      <c r="Y29" s="159">
        <f>Мероприятия!AG175</f>
        <v>0</v>
      </c>
      <c r="Z29" s="159">
        <f>Мероприятия!AH175</f>
        <v>0</v>
      </c>
      <c r="AA29" s="159">
        <f>Мероприятия!AI175</f>
        <v>0</v>
      </c>
      <c r="AB29" s="159">
        <f>Мероприятия!AJ175</f>
        <v>0</v>
      </c>
      <c r="AC29" s="159">
        <f>Мероприятия!AK175</f>
        <v>0</v>
      </c>
      <c r="AD29" s="159">
        <f>Мероприятия!AL175</f>
        <v>0</v>
      </c>
      <c r="AE29" s="159">
        <f>Мероприятия!AM175</f>
        <v>0</v>
      </c>
      <c r="AF29" s="159">
        <f>Мероприятия!AN175</f>
        <v>0</v>
      </c>
      <c r="AG29" s="159">
        <f>Мероприятия!AO175</f>
        <v>0</v>
      </c>
      <c r="AH29" s="107"/>
      <c r="AI29" s="125" t="str">
        <f t="shared" si="0"/>
        <v>стр.9063</v>
      </c>
      <c r="AJ29" s="188">
        <f t="shared" si="1"/>
        <v>0</v>
      </c>
      <c r="AK29" s="188">
        <f t="shared" si="5"/>
        <v>0</v>
      </c>
      <c r="AL29" s="188">
        <f t="shared" si="2"/>
        <v>0</v>
      </c>
      <c r="AM29" s="188">
        <f t="shared" si="6"/>
        <v>0</v>
      </c>
    </row>
    <row r="30" spans="1:39" ht="114.75">
      <c r="A30" s="212" t="s">
        <v>418</v>
      </c>
      <c r="B30" s="171">
        <v>9064</v>
      </c>
      <c r="C30" s="117" t="s">
        <v>58</v>
      </c>
      <c r="D30" s="184">
        <f t="shared" si="7"/>
        <v>0</v>
      </c>
      <c r="E30" s="184">
        <f t="shared" si="13"/>
        <v>0</v>
      </c>
      <c r="F30" s="184">
        <f t="shared" si="3"/>
        <v>0</v>
      </c>
      <c r="G30" s="159">
        <f>Мероприятия!G176</f>
        <v>0</v>
      </c>
      <c r="H30" s="159">
        <f>Мероприятия!H176</f>
        <v>0</v>
      </c>
      <c r="I30" s="159">
        <f>Мероприятия!M176</f>
        <v>0</v>
      </c>
      <c r="J30" s="159">
        <f>Мероприятия!N176</f>
        <v>0</v>
      </c>
      <c r="K30" s="159">
        <f>Мероприятия!O176</f>
        <v>0</v>
      </c>
      <c r="L30" s="159">
        <f>Мероприятия!P176</f>
        <v>0</v>
      </c>
      <c r="M30" s="159">
        <f>Мероприятия!Q176</f>
        <v>0</v>
      </c>
      <c r="N30" s="159">
        <f>Мероприятия!R176</f>
        <v>0</v>
      </c>
      <c r="O30" s="159">
        <f>Мероприятия!S176</f>
        <v>0</v>
      </c>
      <c r="P30" s="159">
        <f>Мероприятия!T176</f>
        <v>0</v>
      </c>
      <c r="Q30" s="184">
        <f t="shared" si="9"/>
        <v>0</v>
      </c>
      <c r="R30" s="184">
        <f t="shared" si="14"/>
        <v>0</v>
      </c>
      <c r="S30" s="184">
        <f t="shared" si="4"/>
        <v>0</v>
      </c>
      <c r="T30" s="159">
        <f>Мероприятия!X176</f>
        <v>0</v>
      </c>
      <c r="U30" s="159">
        <f>Мероприятия!Y176</f>
        <v>0</v>
      </c>
      <c r="V30" s="159">
        <f>Мероприятия!AD176</f>
        <v>0</v>
      </c>
      <c r="W30" s="159">
        <f>Мероприятия!AE176</f>
        <v>0</v>
      </c>
      <c r="X30" s="159">
        <f>Мероприятия!AF176</f>
        <v>0</v>
      </c>
      <c r="Y30" s="159">
        <f>Мероприятия!AG176</f>
        <v>0</v>
      </c>
      <c r="Z30" s="159">
        <f>Мероприятия!AH176</f>
        <v>0</v>
      </c>
      <c r="AA30" s="159">
        <f>Мероприятия!AI176</f>
        <v>0</v>
      </c>
      <c r="AB30" s="159">
        <f>Мероприятия!AJ176</f>
        <v>0</v>
      </c>
      <c r="AC30" s="159">
        <f>Мероприятия!AK176</f>
        <v>0</v>
      </c>
      <c r="AD30" s="159">
        <f>Мероприятия!AL176</f>
        <v>0</v>
      </c>
      <c r="AE30" s="159">
        <f>Мероприятия!AM176</f>
        <v>0</v>
      </c>
      <c r="AF30" s="159">
        <f>Мероприятия!AN176</f>
        <v>0</v>
      </c>
      <c r="AG30" s="159">
        <f>Мероприятия!AO176</f>
        <v>0</v>
      </c>
      <c r="AH30" s="107"/>
      <c r="AI30" s="125" t="str">
        <f t="shared" si="0"/>
        <v>стр.9064</v>
      </c>
      <c r="AJ30" s="188">
        <f t="shared" si="1"/>
        <v>0</v>
      </c>
      <c r="AK30" s="188">
        <f t="shared" si="5"/>
        <v>0</v>
      </c>
      <c r="AL30" s="188">
        <f t="shared" si="2"/>
        <v>0</v>
      </c>
      <c r="AM30" s="188">
        <f t="shared" si="6"/>
        <v>0</v>
      </c>
    </row>
    <row r="31" spans="1:39" ht="63.75">
      <c r="A31" s="212" t="s">
        <v>419</v>
      </c>
      <c r="B31" s="117">
        <v>9065</v>
      </c>
      <c r="C31" s="117" t="s">
        <v>58</v>
      </c>
      <c r="D31" s="184">
        <f t="shared" si="7"/>
        <v>0</v>
      </c>
      <c r="E31" s="184">
        <f t="shared" si="13"/>
        <v>0</v>
      </c>
      <c r="F31" s="184">
        <f t="shared" si="3"/>
        <v>0</v>
      </c>
      <c r="G31" s="159">
        <f>Мероприятия!G177</f>
        <v>0</v>
      </c>
      <c r="H31" s="159">
        <f>Мероприятия!H177</f>
        <v>0</v>
      </c>
      <c r="I31" s="159">
        <f>Мероприятия!M177</f>
        <v>0</v>
      </c>
      <c r="J31" s="159">
        <f>Мероприятия!N177</f>
        <v>0</v>
      </c>
      <c r="K31" s="159">
        <f>Мероприятия!O177</f>
        <v>0</v>
      </c>
      <c r="L31" s="159">
        <f>Мероприятия!P177</f>
        <v>0</v>
      </c>
      <c r="M31" s="159">
        <f>Мероприятия!Q177</f>
        <v>0</v>
      </c>
      <c r="N31" s="159">
        <f>Мероприятия!R177</f>
        <v>0</v>
      </c>
      <c r="O31" s="159">
        <f>Мероприятия!S177</f>
        <v>0</v>
      </c>
      <c r="P31" s="159">
        <f>Мероприятия!T177</f>
        <v>0</v>
      </c>
      <c r="Q31" s="184">
        <f t="shared" si="9"/>
        <v>0</v>
      </c>
      <c r="R31" s="184">
        <f t="shared" si="14"/>
        <v>0</v>
      </c>
      <c r="S31" s="184">
        <f t="shared" si="4"/>
        <v>0</v>
      </c>
      <c r="T31" s="159">
        <f>Мероприятия!X177</f>
        <v>0</v>
      </c>
      <c r="U31" s="159">
        <f>Мероприятия!Y177</f>
        <v>0</v>
      </c>
      <c r="V31" s="159">
        <f>Мероприятия!AD177</f>
        <v>0</v>
      </c>
      <c r="W31" s="159">
        <f>Мероприятия!AE177</f>
        <v>0</v>
      </c>
      <c r="X31" s="159">
        <f>Мероприятия!AF177</f>
        <v>0</v>
      </c>
      <c r="Y31" s="159">
        <f>Мероприятия!AG177</f>
        <v>0</v>
      </c>
      <c r="Z31" s="159">
        <f>Мероприятия!AH177</f>
        <v>0</v>
      </c>
      <c r="AA31" s="159">
        <f>Мероприятия!AI177</f>
        <v>0</v>
      </c>
      <c r="AB31" s="159">
        <f>Мероприятия!AJ177</f>
        <v>0</v>
      </c>
      <c r="AC31" s="159">
        <f>Мероприятия!AK177</f>
        <v>0</v>
      </c>
      <c r="AD31" s="159">
        <f>Мероприятия!AL177</f>
        <v>0</v>
      </c>
      <c r="AE31" s="159">
        <f>Мероприятия!AM177</f>
        <v>0</v>
      </c>
      <c r="AF31" s="159">
        <f>Мероприятия!AN177</f>
        <v>0</v>
      </c>
      <c r="AG31" s="159">
        <f>Мероприятия!AO177</f>
        <v>0</v>
      </c>
      <c r="AH31" s="107"/>
      <c r="AI31" s="125" t="str">
        <f t="shared" si="0"/>
        <v>стр.9065</v>
      </c>
      <c r="AJ31" s="188">
        <f t="shared" si="1"/>
        <v>0</v>
      </c>
      <c r="AK31" s="188">
        <f t="shared" si="5"/>
        <v>0</v>
      </c>
      <c r="AL31" s="188">
        <f t="shared" si="2"/>
        <v>0</v>
      </c>
      <c r="AM31" s="188">
        <f t="shared" si="6"/>
        <v>0</v>
      </c>
    </row>
    <row r="32" spans="1:39" ht="51">
      <c r="A32" s="254" t="s">
        <v>166</v>
      </c>
      <c r="B32" s="171">
        <v>9066</v>
      </c>
      <c r="C32" s="171" t="s">
        <v>58</v>
      </c>
      <c r="D32" s="184">
        <f t="shared" si="7"/>
        <v>0</v>
      </c>
      <c r="E32" s="184">
        <f t="shared" si="13"/>
        <v>0</v>
      </c>
      <c r="F32" s="184">
        <f t="shared" si="3"/>
        <v>0</v>
      </c>
      <c r="G32" s="159">
        <f>Мероприятия!G178</f>
        <v>0</v>
      </c>
      <c r="H32" s="159">
        <f>Мероприятия!H178</f>
        <v>0</v>
      </c>
      <c r="I32" s="159">
        <f>Мероприятия!M178</f>
        <v>0</v>
      </c>
      <c r="J32" s="159">
        <f>Мероприятия!N178</f>
        <v>0</v>
      </c>
      <c r="K32" s="159">
        <f>Мероприятия!O178</f>
        <v>0</v>
      </c>
      <c r="L32" s="159">
        <f>Мероприятия!P178</f>
        <v>0</v>
      </c>
      <c r="M32" s="159">
        <f>Мероприятия!Q178</f>
        <v>0</v>
      </c>
      <c r="N32" s="159">
        <f>Мероприятия!R178</f>
        <v>0</v>
      </c>
      <c r="O32" s="159">
        <f>Мероприятия!S178</f>
        <v>0</v>
      </c>
      <c r="P32" s="159">
        <f>Мероприятия!T178</f>
        <v>0</v>
      </c>
      <c r="Q32" s="184">
        <f t="shared" si="9"/>
        <v>0</v>
      </c>
      <c r="R32" s="184">
        <f t="shared" si="14"/>
        <v>0</v>
      </c>
      <c r="S32" s="184">
        <f t="shared" si="4"/>
        <v>0</v>
      </c>
      <c r="T32" s="159">
        <f>Мероприятия!X178</f>
        <v>0</v>
      </c>
      <c r="U32" s="159">
        <f>Мероприятия!Y178</f>
        <v>0</v>
      </c>
      <c r="V32" s="159">
        <f>Мероприятия!AD178</f>
        <v>0</v>
      </c>
      <c r="W32" s="159">
        <f>Мероприятия!AE178</f>
        <v>0</v>
      </c>
      <c r="X32" s="159">
        <f>Мероприятия!AF178</f>
        <v>0</v>
      </c>
      <c r="Y32" s="159">
        <f>Мероприятия!AG178</f>
        <v>0</v>
      </c>
      <c r="Z32" s="159">
        <f>Мероприятия!AH178</f>
        <v>0</v>
      </c>
      <c r="AA32" s="159">
        <f>Мероприятия!AI178</f>
        <v>0</v>
      </c>
      <c r="AB32" s="159">
        <f>Мероприятия!AJ178</f>
        <v>0</v>
      </c>
      <c r="AC32" s="159">
        <f>Мероприятия!AK178</f>
        <v>0</v>
      </c>
      <c r="AD32" s="159">
        <f>Мероприятия!AL178</f>
        <v>0</v>
      </c>
      <c r="AE32" s="159">
        <f>Мероприятия!AM178</f>
        <v>0</v>
      </c>
      <c r="AF32" s="159">
        <f>Мероприятия!AN178</f>
        <v>0</v>
      </c>
      <c r="AG32" s="159">
        <f>Мероприятия!AO178</f>
        <v>0</v>
      </c>
      <c r="AH32" s="107"/>
      <c r="AI32" s="125" t="str">
        <f t="shared" si="0"/>
        <v>стр.9066</v>
      </c>
      <c r="AJ32" s="188">
        <f t="shared" si="1"/>
        <v>0</v>
      </c>
      <c r="AK32" s="188">
        <f t="shared" si="5"/>
        <v>0</v>
      </c>
      <c r="AL32" s="188">
        <f t="shared" si="2"/>
        <v>0</v>
      </c>
      <c r="AM32" s="188">
        <f t="shared" si="6"/>
        <v>0</v>
      </c>
    </row>
    <row r="33" spans="1:39" ht="76.5">
      <c r="A33" s="129" t="s">
        <v>167</v>
      </c>
      <c r="B33" s="117">
        <v>9067</v>
      </c>
      <c r="C33" s="171" t="s">
        <v>58</v>
      </c>
      <c r="D33" s="184">
        <f t="shared" si="7"/>
        <v>0</v>
      </c>
      <c r="E33" s="184">
        <f t="shared" si="13"/>
        <v>0</v>
      </c>
      <c r="F33" s="184">
        <f t="shared" si="3"/>
        <v>0</v>
      </c>
      <c r="G33" s="159">
        <f>Мероприятия!G179</f>
        <v>0</v>
      </c>
      <c r="H33" s="159">
        <f>Мероприятия!H179</f>
        <v>0</v>
      </c>
      <c r="I33" s="159">
        <f>Мероприятия!M179</f>
        <v>0</v>
      </c>
      <c r="J33" s="159">
        <f>Мероприятия!N179</f>
        <v>0</v>
      </c>
      <c r="K33" s="159">
        <f>Мероприятия!O179</f>
        <v>0</v>
      </c>
      <c r="L33" s="159">
        <f>Мероприятия!P179</f>
        <v>0</v>
      </c>
      <c r="M33" s="159">
        <f>Мероприятия!Q179</f>
        <v>0</v>
      </c>
      <c r="N33" s="159">
        <f>Мероприятия!R179</f>
        <v>0</v>
      </c>
      <c r="O33" s="159">
        <f>Мероприятия!S179</f>
        <v>0</v>
      </c>
      <c r="P33" s="159">
        <f>Мероприятия!T179</f>
        <v>0</v>
      </c>
      <c r="Q33" s="184">
        <f t="shared" si="9"/>
        <v>0</v>
      </c>
      <c r="R33" s="184">
        <f t="shared" si="14"/>
        <v>0</v>
      </c>
      <c r="S33" s="184">
        <f t="shared" si="4"/>
        <v>0</v>
      </c>
      <c r="T33" s="159">
        <f>Мероприятия!X179</f>
        <v>0</v>
      </c>
      <c r="U33" s="159">
        <f>Мероприятия!Y179</f>
        <v>0</v>
      </c>
      <c r="V33" s="159">
        <f>Мероприятия!AD179</f>
        <v>0</v>
      </c>
      <c r="W33" s="159">
        <f>Мероприятия!AE179</f>
        <v>0</v>
      </c>
      <c r="X33" s="159">
        <f>Мероприятия!AF179</f>
        <v>0</v>
      </c>
      <c r="Y33" s="159">
        <f>Мероприятия!AG179</f>
        <v>0</v>
      </c>
      <c r="Z33" s="159">
        <f>Мероприятия!AH179</f>
        <v>0</v>
      </c>
      <c r="AA33" s="159">
        <f>Мероприятия!AI179</f>
        <v>0</v>
      </c>
      <c r="AB33" s="159">
        <f>Мероприятия!AJ179</f>
        <v>0</v>
      </c>
      <c r="AC33" s="159">
        <f>Мероприятия!AK179</f>
        <v>0</v>
      </c>
      <c r="AD33" s="159">
        <f>Мероприятия!AL179</f>
        <v>0</v>
      </c>
      <c r="AE33" s="159">
        <f>Мероприятия!AM179</f>
        <v>0</v>
      </c>
      <c r="AF33" s="159">
        <f>Мероприятия!AN179</f>
        <v>0</v>
      </c>
      <c r="AG33" s="159">
        <f>Мероприятия!AO179</f>
        <v>0</v>
      </c>
      <c r="AH33" s="107"/>
      <c r="AI33" s="125" t="str">
        <f t="shared" si="0"/>
        <v>стр.9067</v>
      </c>
      <c r="AJ33" s="188">
        <f t="shared" si="1"/>
        <v>0</v>
      </c>
      <c r="AK33" s="188">
        <f t="shared" si="5"/>
        <v>0</v>
      </c>
      <c r="AL33" s="188">
        <f t="shared" si="2"/>
        <v>0</v>
      </c>
      <c r="AM33" s="188">
        <f t="shared" si="6"/>
        <v>0</v>
      </c>
    </row>
    <row r="34" spans="1:39" ht="25.5">
      <c r="A34" s="154" t="s">
        <v>198</v>
      </c>
      <c r="B34" s="108">
        <v>9070</v>
      </c>
      <c r="C34" s="108" t="s">
        <v>58</v>
      </c>
      <c r="D34" s="119">
        <f t="shared" si="7"/>
        <v>0</v>
      </c>
      <c r="E34" s="119">
        <f t="shared" si="13"/>
        <v>0</v>
      </c>
      <c r="F34" s="119">
        <f t="shared" si="3"/>
        <v>0</v>
      </c>
      <c r="G34" s="138">
        <f aca="true" t="shared" si="17" ref="G34:P34">SUM(G35:G38)</f>
        <v>0</v>
      </c>
      <c r="H34" s="138">
        <f t="shared" si="17"/>
        <v>0</v>
      </c>
      <c r="I34" s="138">
        <f t="shared" si="17"/>
        <v>0</v>
      </c>
      <c r="J34" s="138">
        <f t="shared" si="17"/>
        <v>0</v>
      </c>
      <c r="K34" s="138">
        <f t="shared" si="17"/>
        <v>0</v>
      </c>
      <c r="L34" s="138">
        <f t="shared" si="17"/>
        <v>0</v>
      </c>
      <c r="M34" s="138">
        <f t="shared" si="17"/>
        <v>0</v>
      </c>
      <c r="N34" s="138">
        <f t="shared" si="17"/>
        <v>0</v>
      </c>
      <c r="O34" s="138">
        <f t="shared" si="17"/>
        <v>0</v>
      </c>
      <c r="P34" s="138">
        <f t="shared" si="17"/>
        <v>0</v>
      </c>
      <c r="Q34" s="119">
        <f t="shared" si="9"/>
        <v>0</v>
      </c>
      <c r="R34" s="119">
        <f t="shared" si="14"/>
        <v>0</v>
      </c>
      <c r="S34" s="119">
        <f t="shared" si="4"/>
        <v>0</v>
      </c>
      <c r="T34" s="138">
        <f aca="true" t="shared" si="18" ref="T34:AG34">SUM(T35:T38)</f>
        <v>0</v>
      </c>
      <c r="U34" s="138">
        <f t="shared" si="18"/>
        <v>0</v>
      </c>
      <c r="V34" s="138">
        <f t="shared" si="18"/>
        <v>0</v>
      </c>
      <c r="W34" s="138">
        <f t="shared" si="18"/>
        <v>0</v>
      </c>
      <c r="X34" s="138">
        <f t="shared" si="18"/>
        <v>0</v>
      </c>
      <c r="Y34" s="138">
        <f t="shared" si="18"/>
        <v>0</v>
      </c>
      <c r="Z34" s="138">
        <f t="shared" si="18"/>
        <v>0</v>
      </c>
      <c r="AA34" s="138">
        <f t="shared" si="18"/>
        <v>0</v>
      </c>
      <c r="AB34" s="138">
        <f t="shared" si="18"/>
        <v>0</v>
      </c>
      <c r="AC34" s="138">
        <f t="shared" si="18"/>
        <v>0</v>
      </c>
      <c r="AD34" s="138">
        <f t="shared" si="18"/>
        <v>0</v>
      </c>
      <c r="AE34" s="138">
        <f t="shared" si="18"/>
        <v>0</v>
      </c>
      <c r="AF34" s="138">
        <f t="shared" si="18"/>
        <v>0</v>
      </c>
      <c r="AG34" s="138">
        <f t="shared" si="18"/>
        <v>0</v>
      </c>
      <c r="AH34" s="107"/>
      <c r="AI34" s="125" t="str">
        <f t="shared" si="0"/>
        <v>стр.9070</v>
      </c>
      <c r="AJ34" s="188">
        <f t="shared" si="1"/>
        <v>0</v>
      </c>
      <c r="AK34" s="188">
        <f t="shared" si="5"/>
        <v>0</v>
      </c>
      <c r="AL34" s="188">
        <f t="shared" si="2"/>
        <v>0</v>
      </c>
      <c r="AM34" s="188">
        <f t="shared" si="6"/>
        <v>0</v>
      </c>
    </row>
    <row r="35" spans="1:39" ht="51">
      <c r="A35" s="129" t="s">
        <v>199</v>
      </c>
      <c r="B35" s="117">
        <v>9071</v>
      </c>
      <c r="C35" s="171" t="s">
        <v>58</v>
      </c>
      <c r="D35" s="184">
        <f t="shared" si="7"/>
        <v>0</v>
      </c>
      <c r="E35" s="184">
        <f t="shared" si="13"/>
        <v>0</v>
      </c>
      <c r="F35" s="184">
        <f t="shared" si="3"/>
        <v>0</v>
      </c>
      <c r="G35" s="159">
        <f>Мероприятия!G181</f>
        <v>0</v>
      </c>
      <c r="H35" s="159">
        <f>Мероприятия!H181</f>
        <v>0</v>
      </c>
      <c r="I35" s="159">
        <f>Мероприятия!M181</f>
        <v>0</v>
      </c>
      <c r="J35" s="159">
        <f>Мероприятия!N181</f>
        <v>0</v>
      </c>
      <c r="K35" s="159">
        <f>Мероприятия!O181</f>
        <v>0</v>
      </c>
      <c r="L35" s="159">
        <f>Мероприятия!P181</f>
        <v>0</v>
      </c>
      <c r="M35" s="159">
        <f>Мероприятия!Q181</f>
        <v>0</v>
      </c>
      <c r="N35" s="159">
        <f>Мероприятия!R181</f>
        <v>0</v>
      </c>
      <c r="O35" s="159">
        <f>Мероприятия!S181</f>
        <v>0</v>
      </c>
      <c r="P35" s="159">
        <f>Мероприятия!T181</f>
        <v>0</v>
      </c>
      <c r="Q35" s="184">
        <f t="shared" si="9"/>
        <v>0</v>
      </c>
      <c r="R35" s="184">
        <f t="shared" si="14"/>
        <v>0</v>
      </c>
      <c r="S35" s="184">
        <f t="shared" si="4"/>
        <v>0</v>
      </c>
      <c r="T35" s="159">
        <f>Мероприятия!X181</f>
        <v>0</v>
      </c>
      <c r="U35" s="159">
        <f>Мероприятия!Y181</f>
        <v>0</v>
      </c>
      <c r="V35" s="159">
        <f>Мероприятия!AD181</f>
        <v>0</v>
      </c>
      <c r="W35" s="159">
        <f>Мероприятия!AE181</f>
        <v>0</v>
      </c>
      <c r="X35" s="159">
        <f>Мероприятия!AF181</f>
        <v>0</v>
      </c>
      <c r="Y35" s="159">
        <f>Мероприятия!AG181</f>
        <v>0</v>
      </c>
      <c r="Z35" s="159">
        <f>Мероприятия!AH181</f>
        <v>0</v>
      </c>
      <c r="AA35" s="159">
        <f>Мероприятия!AI181</f>
        <v>0</v>
      </c>
      <c r="AB35" s="159">
        <f>Мероприятия!AJ181</f>
        <v>0</v>
      </c>
      <c r="AC35" s="159">
        <f>Мероприятия!AK181</f>
        <v>0</v>
      </c>
      <c r="AD35" s="159">
        <f>Мероприятия!AL181</f>
        <v>0</v>
      </c>
      <c r="AE35" s="159">
        <f>Мероприятия!AM181</f>
        <v>0</v>
      </c>
      <c r="AF35" s="159">
        <f>Мероприятия!AN181</f>
        <v>0</v>
      </c>
      <c r="AG35" s="159">
        <f>Мероприятия!AO181</f>
        <v>0</v>
      </c>
      <c r="AH35" s="107"/>
      <c r="AI35" s="125" t="str">
        <f t="shared" si="0"/>
        <v>стр.9071</v>
      </c>
      <c r="AJ35" s="188">
        <f t="shared" si="1"/>
        <v>0</v>
      </c>
      <c r="AK35" s="188">
        <f t="shared" si="5"/>
        <v>0</v>
      </c>
      <c r="AL35" s="188">
        <f t="shared" si="2"/>
        <v>0</v>
      </c>
      <c r="AM35" s="188">
        <f t="shared" si="6"/>
        <v>0</v>
      </c>
    </row>
    <row r="36" spans="1:39" ht="51">
      <c r="A36" s="129" t="s">
        <v>168</v>
      </c>
      <c r="B36" s="117">
        <v>9072</v>
      </c>
      <c r="C36" s="171" t="s">
        <v>58</v>
      </c>
      <c r="D36" s="184">
        <f t="shared" si="7"/>
        <v>0</v>
      </c>
      <c r="E36" s="184">
        <f t="shared" si="13"/>
        <v>0</v>
      </c>
      <c r="F36" s="184">
        <f t="shared" si="3"/>
        <v>0</v>
      </c>
      <c r="G36" s="159">
        <f>Мероприятия!G182</f>
        <v>0</v>
      </c>
      <c r="H36" s="159">
        <f>Мероприятия!H182</f>
        <v>0</v>
      </c>
      <c r="I36" s="159">
        <f>Мероприятия!M182</f>
        <v>0</v>
      </c>
      <c r="J36" s="159">
        <f>Мероприятия!N182</f>
        <v>0</v>
      </c>
      <c r="K36" s="159">
        <f>Мероприятия!O182</f>
        <v>0</v>
      </c>
      <c r="L36" s="159">
        <f>Мероприятия!P182</f>
        <v>0</v>
      </c>
      <c r="M36" s="159">
        <f>Мероприятия!Q182</f>
        <v>0</v>
      </c>
      <c r="N36" s="159">
        <f>Мероприятия!R182</f>
        <v>0</v>
      </c>
      <c r="O36" s="159">
        <f>Мероприятия!S182</f>
        <v>0</v>
      </c>
      <c r="P36" s="159">
        <f>Мероприятия!T182</f>
        <v>0</v>
      </c>
      <c r="Q36" s="184">
        <f t="shared" si="9"/>
        <v>0</v>
      </c>
      <c r="R36" s="184">
        <f t="shared" si="14"/>
        <v>0</v>
      </c>
      <c r="S36" s="184">
        <f t="shared" si="4"/>
        <v>0</v>
      </c>
      <c r="T36" s="159">
        <f>Мероприятия!X182</f>
        <v>0</v>
      </c>
      <c r="U36" s="159">
        <f>Мероприятия!Y182</f>
        <v>0</v>
      </c>
      <c r="V36" s="159">
        <f>Мероприятия!AD182</f>
        <v>0</v>
      </c>
      <c r="W36" s="159">
        <f>Мероприятия!AE182</f>
        <v>0</v>
      </c>
      <c r="X36" s="159">
        <f>Мероприятия!AF182</f>
        <v>0</v>
      </c>
      <c r="Y36" s="159">
        <f>Мероприятия!AG182</f>
        <v>0</v>
      </c>
      <c r="Z36" s="159">
        <f>Мероприятия!AH182</f>
        <v>0</v>
      </c>
      <c r="AA36" s="159">
        <f>Мероприятия!AI182</f>
        <v>0</v>
      </c>
      <c r="AB36" s="159">
        <f>Мероприятия!AJ182</f>
        <v>0</v>
      </c>
      <c r="AC36" s="159">
        <f>Мероприятия!AK182</f>
        <v>0</v>
      </c>
      <c r="AD36" s="159">
        <f>Мероприятия!AL182</f>
        <v>0</v>
      </c>
      <c r="AE36" s="159">
        <f>Мероприятия!AM182</f>
        <v>0</v>
      </c>
      <c r="AF36" s="159">
        <f>Мероприятия!AN182</f>
        <v>0</v>
      </c>
      <c r="AG36" s="159">
        <f>Мероприятия!AO182</f>
        <v>0</v>
      </c>
      <c r="AH36" s="107"/>
      <c r="AI36" s="125" t="str">
        <f t="shared" si="0"/>
        <v>стр.9072</v>
      </c>
      <c r="AJ36" s="188">
        <f t="shared" si="1"/>
        <v>0</v>
      </c>
      <c r="AK36" s="188">
        <f t="shared" si="5"/>
        <v>0</v>
      </c>
      <c r="AL36" s="188">
        <f t="shared" si="2"/>
        <v>0</v>
      </c>
      <c r="AM36" s="188">
        <f t="shared" si="6"/>
        <v>0</v>
      </c>
    </row>
    <row r="37" spans="1:39" ht="38.25">
      <c r="A37" s="129" t="s">
        <v>169</v>
      </c>
      <c r="B37" s="117">
        <v>9073</v>
      </c>
      <c r="C37" s="171" t="s">
        <v>58</v>
      </c>
      <c r="D37" s="184">
        <f t="shared" si="7"/>
        <v>0</v>
      </c>
      <c r="E37" s="184">
        <f t="shared" si="13"/>
        <v>0</v>
      </c>
      <c r="F37" s="184">
        <f t="shared" si="3"/>
        <v>0</v>
      </c>
      <c r="G37" s="159">
        <f>Мероприятия!G183</f>
        <v>0</v>
      </c>
      <c r="H37" s="159">
        <f>Мероприятия!H183</f>
        <v>0</v>
      </c>
      <c r="I37" s="159">
        <f>Мероприятия!M183</f>
        <v>0</v>
      </c>
      <c r="J37" s="159">
        <f>Мероприятия!N183</f>
        <v>0</v>
      </c>
      <c r="K37" s="159">
        <f>Мероприятия!O183</f>
        <v>0</v>
      </c>
      <c r="L37" s="159">
        <f>Мероприятия!P183</f>
        <v>0</v>
      </c>
      <c r="M37" s="159">
        <f>Мероприятия!Q183</f>
        <v>0</v>
      </c>
      <c r="N37" s="159">
        <f>Мероприятия!R183</f>
        <v>0</v>
      </c>
      <c r="O37" s="159">
        <f>Мероприятия!S183</f>
        <v>0</v>
      </c>
      <c r="P37" s="159">
        <f>Мероприятия!T183</f>
        <v>0</v>
      </c>
      <c r="Q37" s="184">
        <f t="shared" si="9"/>
        <v>0</v>
      </c>
      <c r="R37" s="184">
        <f t="shared" si="14"/>
        <v>0</v>
      </c>
      <c r="S37" s="184">
        <f t="shared" si="4"/>
        <v>0</v>
      </c>
      <c r="T37" s="159">
        <f>Мероприятия!X183</f>
        <v>0</v>
      </c>
      <c r="U37" s="159">
        <f>Мероприятия!Y183</f>
        <v>0</v>
      </c>
      <c r="V37" s="159">
        <f>Мероприятия!AD183</f>
        <v>0</v>
      </c>
      <c r="W37" s="159">
        <f>Мероприятия!AE183</f>
        <v>0</v>
      </c>
      <c r="X37" s="159">
        <f>Мероприятия!AF183</f>
        <v>0</v>
      </c>
      <c r="Y37" s="159">
        <f>Мероприятия!AG183</f>
        <v>0</v>
      </c>
      <c r="Z37" s="159">
        <f>Мероприятия!AH183</f>
        <v>0</v>
      </c>
      <c r="AA37" s="159">
        <f>Мероприятия!AI183</f>
        <v>0</v>
      </c>
      <c r="AB37" s="159">
        <f>Мероприятия!AJ183</f>
        <v>0</v>
      </c>
      <c r="AC37" s="159">
        <f>Мероприятия!AK183</f>
        <v>0</v>
      </c>
      <c r="AD37" s="159">
        <f>Мероприятия!AL183</f>
        <v>0</v>
      </c>
      <c r="AE37" s="159">
        <f>Мероприятия!AM183</f>
        <v>0</v>
      </c>
      <c r="AF37" s="159">
        <f>Мероприятия!AN183</f>
        <v>0</v>
      </c>
      <c r="AG37" s="159">
        <f>Мероприятия!AO183</f>
        <v>0</v>
      </c>
      <c r="AH37" s="107"/>
      <c r="AI37" s="125" t="str">
        <f t="shared" si="0"/>
        <v>стр.9073</v>
      </c>
      <c r="AJ37" s="188">
        <f t="shared" si="1"/>
        <v>0</v>
      </c>
      <c r="AK37" s="188">
        <f t="shared" si="5"/>
        <v>0</v>
      </c>
      <c r="AL37" s="188">
        <f t="shared" si="2"/>
        <v>0</v>
      </c>
      <c r="AM37" s="188">
        <f t="shared" si="6"/>
        <v>0</v>
      </c>
    </row>
    <row r="38" spans="1:39" ht="51">
      <c r="A38" s="129" t="s">
        <v>170</v>
      </c>
      <c r="B38" s="117">
        <v>9074</v>
      </c>
      <c r="C38" s="171" t="s">
        <v>58</v>
      </c>
      <c r="D38" s="184">
        <f t="shared" si="7"/>
        <v>0</v>
      </c>
      <c r="E38" s="184">
        <f t="shared" si="13"/>
        <v>0</v>
      </c>
      <c r="F38" s="184">
        <f t="shared" si="3"/>
        <v>0</v>
      </c>
      <c r="G38" s="159">
        <f>Мероприятия!G184</f>
        <v>0</v>
      </c>
      <c r="H38" s="159">
        <f>Мероприятия!H184</f>
        <v>0</v>
      </c>
      <c r="I38" s="159">
        <f>Мероприятия!M184</f>
        <v>0</v>
      </c>
      <c r="J38" s="159">
        <f>Мероприятия!N184</f>
        <v>0</v>
      </c>
      <c r="K38" s="159">
        <f>Мероприятия!O184</f>
        <v>0</v>
      </c>
      <c r="L38" s="159">
        <f>Мероприятия!P184</f>
        <v>0</v>
      </c>
      <c r="M38" s="159">
        <f>Мероприятия!Q184</f>
        <v>0</v>
      </c>
      <c r="N38" s="159">
        <f>Мероприятия!R184</f>
        <v>0</v>
      </c>
      <c r="O38" s="159">
        <f>Мероприятия!S184</f>
        <v>0</v>
      </c>
      <c r="P38" s="159">
        <f>Мероприятия!T184</f>
        <v>0</v>
      </c>
      <c r="Q38" s="184">
        <f t="shared" si="9"/>
        <v>0</v>
      </c>
      <c r="R38" s="184">
        <f t="shared" si="14"/>
        <v>0</v>
      </c>
      <c r="S38" s="184">
        <f t="shared" si="4"/>
        <v>0</v>
      </c>
      <c r="T38" s="159">
        <f>Мероприятия!X184</f>
        <v>0</v>
      </c>
      <c r="U38" s="159">
        <f>Мероприятия!Y184</f>
        <v>0</v>
      </c>
      <c r="V38" s="159">
        <f>Мероприятия!AD184</f>
        <v>0</v>
      </c>
      <c r="W38" s="159">
        <f>Мероприятия!AE184</f>
        <v>0</v>
      </c>
      <c r="X38" s="159">
        <f>Мероприятия!AF184</f>
        <v>0</v>
      </c>
      <c r="Y38" s="159">
        <f>Мероприятия!AG184</f>
        <v>0</v>
      </c>
      <c r="Z38" s="159">
        <f>Мероприятия!AH184</f>
        <v>0</v>
      </c>
      <c r="AA38" s="159">
        <f>Мероприятия!AI184</f>
        <v>0</v>
      </c>
      <c r="AB38" s="159">
        <f>Мероприятия!AJ184</f>
        <v>0</v>
      </c>
      <c r="AC38" s="159">
        <f>Мероприятия!AK184</f>
        <v>0</v>
      </c>
      <c r="AD38" s="159">
        <f>Мероприятия!AL184</f>
        <v>0</v>
      </c>
      <c r="AE38" s="159">
        <f>Мероприятия!AM184</f>
        <v>0</v>
      </c>
      <c r="AF38" s="159">
        <f>Мероприятия!AN184</f>
        <v>0</v>
      </c>
      <c r="AG38" s="159">
        <f>Мероприятия!AO184</f>
        <v>0</v>
      </c>
      <c r="AH38" s="107"/>
      <c r="AI38" s="125" t="str">
        <f t="shared" si="0"/>
        <v>стр.9074</v>
      </c>
      <c r="AJ38" s="188">
        <f t="shared" si="1"/>
        <v>0</v>
      </c>
      <c r="AK38" s="188">
        <f t="shared" si="5"/>
        <v>0</v>
      </c>
      <c r="AL38" s="188">
        <f t="shared" si="2"/>
        <v>0</v>
      </c>
      <c r="AM38" s="188">
        <f t="shared" si="6"/>
        <v>0</v>
      </c>
    </row>
    <row r="39" spans="1:39" ht="25.5">
      <c r="A39" s="128" t="s">
        <v>204</v>
      </c>
      <c r="B39" s="130">
        <v>9080</v>
      </c>
      <c r="C39" s="108" t="s">
        <v>58</v>
      </c>
      <c r="D39" s="119">
        <f t="shared" si="7"/>
        <v>0</v>
      </c>
      <c r="E39" s="119">
        <f t="shared" si="13"/>
        <v>0</v>
      </c>
      <c r="F39" s="119">
        <f t="shared" si="3"/>
        <v>0</v>
      </c>
      <c r="G39" s="138">
        <f aca="true" t="shared" si="19" ref="G39:P39">SUM(G40:G43)</f>
        <v>0</v>
      </c>
      <c r="H39" s="138">
        <f t="shared" si="19"/>
        <v>0</v>
      </c>
      <c r="I39" s="138">
        <f t="shared" si="19"/>
        <v>0</v>
      </c>
      <c r="J39" s="138">
        <f t="shared" si="19"/>
        <v>0</v>
      </c>
      <c r="K39" s="138">
        <f t="shared" si="19"/>
        <v>0</v>
      </c>
      <c r="L39" s="138">
        <f t="shared" si="19"/>
        <v>0</v>
      </c>
      <c r="M39" s="138">
        <f t="shared" si="19"/>
        <v>0</v>
      </c>
      <c r="N39" s="138">
        <f t="shared" si="19"/>
        <v>0</v>
      </c>
      <c r="O39" s="138">
        <f t="shared" si="19"/>
        <v>0</v>
      </c>
      <c r="P39" s="138">
        <f t="shared" si="19"/>
        <v>0</v>
      </c>
      <c r="Q39" s="119">
        <f t="shared" si="9"/>
        <v>0</v>
      </c>
      <c r="R39" s="119">
        <f t="shared" si="14"/>
        <v>0</v>
      </c>
      <c r="S39" s="119">
        <f t="shared" si="4"/>
        <v>0</v>
      </c>
      <c r="T39" s="138">
        <f aca="true" t="shared" si="20" ref="T39:AG39">SUM(T40:T43)</f>
        <v>0</v>
      </c>
      <c r="U39" s="138">
        <f t="shared" si="20"/>
        <v>0</v>
      </c>
      <c r="V39" s="138">
        <f t="shared" si="20"/>
        <v>0</v>
      </c>
      <c r="W39" s="138">
        <f t="shared" si="20"/>
        <v>0</v>
      </c>
      <c r="X39" s="138">
        <f t="shared" si="20"/>
        <v>0</v>
      </c>
      <c r="Y39" s="138">
        <f t="shared" si="20"/>
        <v>0</v>
      </c>
      <c r="Z39" s="138">
        <f t="shared" si="20"/>
        <v>0</v>
      </c>
      <c r="AA39" s="138">
        <f t="shared" si="20"/>
        <v>0</v>
      </c>
      <c r="AB39" s="138">
        <f t="shared" si="20"/>
        <v>0</v>
      </c>
      <c r="AC39" s="138">
        <f t="shared" si="20"/>
        <v>0</v>
      </c>
      <c r="AD39" s="138">
        <f t="shared" si="20"/>
        <v>0</v>
      </c>
      <c r="AE39" s="138">
        <f t="shared" si="20"/>
        <v>0</v>
      </c>
      <c r="AF39" s="138">
        <f t="shared" si="20"/>
        <v>0</v>
      </c>
      <c r="AG39" s="138">
        <f t="shared" si="20"/>
        <v>0</v>
      </c>
      <c r="AH39" s="107"/>
      <c r="AI39" s="125" t="str">
        <f t="shared" si="0"/>
        <v>стр.9080</v>
      </c>
      <c r="AJ39" s="188">
        <f t="shared" si="1"/>
        <v>0</v>
      </c>
      <c r="AK39" s="188">
        <f t="shared" si="5"/>
        <v>0</v>
      </c>
      <c r="AL39" s="188">
        <f t="shared" si="2"/>
        <v>0</v>
      </c>
      <c r="AM39" s="188">
        <f t="shared" si="6"/>
        <v>0</v>
      </c>
    </row>
    <row r="40" spans="1:39" ht="51">
      <c r="A40" s="124" t="s">
        <v>197</v>
      </c>
      <c r="B40" s="171">
        <v>9081</v>
      </c>
      <c r="C40" s="171" t="s">
        <v>58</v>
      </c>
      <c r="D40" s="184">
        <f t="shared" si="7"/>
        <v>0</v>
      </c>
      <c r="E40" s="184">
        <f t="shared" si="13"/>
        <v>0</v>
      </c>
      <c r="F40" s="184">
        <f t="shared" si="3"/>
        <v>0</v>
      </c>
      <c r="G40" s="159">
        <f>Мероприятия!G186</f>
        <v>0</v>
      </c>
      <c r="H40" s="159">
        <f>Мероприятия!H186</f>
        <v>0</v>
      </c>
      <c r="I40" s="159">
        <f>Мероприятия!M186</f>
        <v>0</v>
      </c>
      <c r="J40" s="159">
        <f>Мероприятия!N186</f>
        <v>0</v>
      </c>
      <c r="K40" s="159">
        <f>Мероприятия!O186</f>
        <v>0</v>
      </c>
      <c r="L40" s="159">
        <f>Мероприятия!P186</f>
        <v>0</v>
      </c>
      <c r="M40" s="159">
        <f>Мероприятия!Q186</f>
        <v>0</v>
      </c>
      <c r="N40" s="159">
        <f>Мероприятия!R186</f>
        <v>0</v>
      </c>
      <c r="O40" s="159">
        <f>Мероприятия!S186</f>
        <v>0</v>
      </c>
      <c r="P40" s="159">
        <f>Мероприятия!T186</f>
        <v>0</v>
      </c>
      <c r="Q40" s="184">
        <f t="shared" si="9"/>
        <v>0</v>
      </c>
      <c r="R40" s="184">
        <f t="shared" si="14"/>
        <v>0</v>
      </c>
      <c r="S40" s="184">
        <f t="shared" si="4"/>
        <v>0</v>
      </c>
      <c r="T40" s="159">
        <f>Мероприятия!X186</f>
        <v>0</v>
      </c>
      <c r="U40" s="159">
        <f>Мероприятия!Y186</f>
        <v>0</v>
      </c>
      <c r="V40" s="159">
        <f>Мероприятия!AD186</f>
        <v>0</v>
      </c>
      <c r="W40" s="159">
        <f>Мероприятия!AE186</f>
        <v>0</v>
      </c>
      <c r="X40" s="159">
        <f>Мероприятия!AF186</f>
        <v>0</v>
      </c>
      <c r="Y40" s="159">
        <f>Мероприятия!AG186</f>
        <v>0</v>
      </c>
      <c r="Z40" s="159">
        <f>Мероприятия!AH186</f>
        <v>0</v>
      </c>
      <c r="AA40" s="159">
        <f>Мероприятия!AI186</f>
        <v>0</v>
      </c>
      <c r="AB40" s="159">
        <f>Мероприятия!AJ186</f>
        <v>0</v>
      </c>
      <c r="AC40" s="159">
        <f>Мероприятия!AK186</f>
        <v>0</v>
      </c>
      <c r="AD40" s="159">
        <f>Мероприятия!AL186</f>
        <v>0</v>
      </c>
      <c r="AE40" s="159">
        <f>Мероприятия!AM186</f>
        <v>0</v>
      </c>
      <c r="AF40" s="159">
        <f>Мероприятия!AN186</f>
        <v>0</v>
      </c>
      <c r="AG40" s="159">
        <f>Мероприятия!AO186</f>
        <v>0</v>
      </c>
      <c r="AH40" s="107"/>
      <c r="AI40" s="125" t="str">
        <f t="shared" si="0"/>
        <v>стр.9081</v>
      </c>
      <c r="AJ40" s="188">
        <f t="shared" si="1"/>
        <v>0</v>
      </c>
      <c r="AK40" s="188">
        <f t="shared" si="5"/>
        <v>0</v>
      </c>
      <c r="AL40" s="188">
        <f t="shared" si="2"/>
        <v>0</v>
      </c>
      <c r="AM40" s="188">
        <f t="shared" si="6"/>
        <v>0</v>
      </c>
    </row>
    <row r="41" spans="1:39" ht="51">
      <c r="A41" s="124" t="s">
        <v>171</v>
      </c>
      <c r="B41" s="171">
        <v>9082</v>
      </c>
      <c r="C41" s="171" t="s">
        <v>58</v>
      </c>
      <c r="D41" s="184">
        <f t="shared" si="7"/>
        <v>0</v>
      </c>
      <c r="E41" s="184">
        <f>IF(D41&lt;&gt;0,F41/D41*1000,0)</f>
        <v>0</v>
      </c>
      <c r="F41" s="184">
        <f t="shared" si="3"/>
        <v>0</v>
      </c>
      <c r="G41" s="159">
        <f>Мероприятия!G187</f>
        <v>0</v>
      </c>
      <c r="H41" s="159">
        <f>Мероприятия!H187</f>
        <v>0</v>
      </c>
      <c r="I41" s="159">
        <f>Мероприятия!M187</f>
        <v>0</v>
      </c>
      <c r="J41" s="159">
        <f>Мероприятия!N187</f>
        <v>0</v>
      </c>
      <c r="K41" s="159">
        <f>Мероприятия!O187</f>
        <v>0</v>
      </c>
      <c r="L41" s="159">
        <f>Мероприятия!P187</f>
        <v>0</v>
      </c>
      <c r="M41" s="159">
        <f>Мероприятия!Q187</f>
        <v>0</v>
      </c>
      <c r="N41" s="159">
        <f>Мероприятия!R187</f>
        <v>0</v>
      </c>
      <c r="O41" s="159">
        <f>Мероприятия!S187</f>
        <v>0</v>
      </c>
      <c r="P41" s="159">
        <f>Мероприятия!T187</f>
        <v>0</v>
      </c>
      <c r="Q41" s="184">
        <f t="shared" si="9"/>
        <v>0</v>
      </c>
      <c r="R41" s="184">
        <f>IF(Q41&lt;&gt;0,S41/Q41*1000,0)</f>
        <v>0</v>
      </c>
      <c r="S41" s="184">
        <f t="shared" si="4"/>
        <v>0</v>
      </c>
      <c r="T41" s="159">
        <f>Мероприятия!X187</f>
        <v>0</v>
      </c>
      <c r="U41" s="159">
        <f>Мероприятия!Y187</f>
        <v>0</v>
      </c>
      <c r="V41" s="159">
        <f>Мероприятия!AD187</f>
        <v>0</v>
      </c>
      <c r="W41" s="159">
        <f>Мероприятия!AE187</f>
        <v>0</v>
      </c>
      <c r="X41" s="159">
        <f>Мероприятия!AF187</f>
        <v>0</v>
      </c>
      <c r="Y41" s="159">
        <f>Мероприятия!AG187</f>
        <v>0</v>
      </c>
      <c r="Z41" s="159">
        <f>Мероприятия!AH187</f>
        <v>0</v>
      </c>
      <c r="AA41" s="159">
        <f>Мероприятия!AI187</f>
        <v>0</v>
      </c>
      <c r="AB41" s="159">
        <f>Мероприятия!AJ187</f>
        <v>0</v>
      </c>
      <c r="AC41" s="159">
        <f>Мероприятия!AK187</f>
        <v>0</v>
      </c>
      <c r="AD41" s="159">
        <f>Мероприятия!AL187</f>
        <v>0</v>
      </c>
      <c r="AE41" s="159">
        <f>Мероприятия!AM187</f>
        <v>0</v>
      </c>
      <c r="AF41" s="159">
        <f>Мероприятия!AN187</f>
        <v>0</v>
      </c>
      <c r="AG41" s="159">
        <f>Мероприятия!AO187</f>
        <v>0</v>
      </c>
      <c r="AH41" s="107"/>
      <c r="AI41" s="125" t="str">
        <f t="shared" si="0"/>
        <v>стр.9082</v>
      </c>
      <c r="AJ41" s="188">
        <f t="shared" si="1"/>
        <v>0</v>
      </c>
      <c r="AK41" s="188">
        <f t="shared" si="5"/>
        <v>0</v>
      </c>
      <c r="AL41" s="188">
        <f t="shared" si="2"/>
        <v>0</v>
      </c>
      <c r="AM41" s="188">
        <f t="shared" si="6"/>
        <v>0</v>
      </c>
    </row>
    <row r="42" spans="1:39" ht="38.25">
      <c r="A42" s="124" t="s">
        <v>172</v>
      </c>
      <c r="B42" s="171">
        <v>9083</v>
      </c>
      <c r="C42" s="171" t="s">
        <v>58</v>
      </c>
      <c r="D42" s="184">
        <f t="shared" si="7"/>
        <v>0</v>
      </c>
      <c r="E42" s="184">
        <f>IF(D42&lt;&gt;0,F42/D42*1000,0)</f>
        <v>0</v>
      </c>
      <c r="F42" s="184">
        <f t="shared" si="3"/>
        <v>0</v>
      </c>
      <c r="G42" s="159">
        <f>Мероприятия!G188</f>
        <v>0</v>
      </c>
      <c r="H42" s="159">
        <f>Мероприятия!H188</f>
        <v>0</v>
      </c>
      <c r="I42" s="159">
        <f>Мероприятия!M188</f>
        <v>0</v>
      </c>
      <c r="J42" s="159">
        <f>Мероприятия!N188</f>
        <v>0</v>
      </c>
      <c r="K42" s="159">
        <f>Мероприятия!O188</f>
        <v>0</v>
      </c>
      <c r="L42" s="159">
        <f>Мероприятия!P188</f>
        <v>0</v>
      </c>
      <c r="M42" s="159">
        <f>Мероприятия!Q188</f>
        <v>0</v>
      </c>
      <c r="N42" s="159">
        <f>Мероприятия!R188</f>
        <v>0</v>
      </c>
      <c r="O42" s="159">
        <f>Мероприятия!S188</f>
        <v>0</v>
      </c>
      <c r="P42" s="159">
        <f>Мероприятия!T188</f>
        <v>0</v>
      </c>
      <c r="Q42" s="184">
        <f t="shared" si="9"/>
        <v>0</v>
      </c>
      <c r="R42" s="184">
        <f>IF(Q42&lt;&gt;0,S42/Q42*1000,0)</f>
        <v>0</v>
      </c>
      <c r="S42" s="184">
        <f t="shared" si="4"/>
        <v>0</v>
      </c>
      <c r="T42" s="159">
        <f>Мероприятия!X188</f>
        <v>0</v>
      </c>
      <c r="U42" s="159">
        <f>Мероприятия!Y188</f>
        <v>0</v>
      </c>
      <c r="V42" s="159">
        <f>Мероприятия!AD188</f>
        <v>0</v>
      </c>
      <c r="W42" s="159">
        <f>Мероприятия!AE188</f>
        <v>0</v>
      </c>
      <c r="X42" s="159">
        <f>Мероприятия!AF188</f>
        <v>0</v>
      </c>
      <c r="Y42" s="159">
        <f>Мероприятия!AG188</f>
        <v>0</v>
      </c>
      <c r="Z42" s="159">
        <f>Мероприятия!AH188</f>
        <v>0</v>
      </c>
      <c r="AA42" s="159">
        <f>Мероприятия!AI188</f>
        <v>0</v>
      </c>
      <c r="AB42" s="159">
        <f>Мероприятия!AJ188</f>
        <v>0</v>
      </c>
      <c r="AC42" s="159">
        <f>Мероприятия!AK188</f>
        <v>0</v>
      </c>
      <c r="AD42" s="159">
        <f>Мероприятия!AL188</f>
        <v>0</v>
      </c>
      <c r="AE42" s="159">
        <f>Мероприятия!AM188</f>
        <v>0</v>
      </c>
      <c r="AF42" s="159">
        <f>Мероприятия!AN188</f>
        <v>0</v>
      </c>
      <c r="AG42" s="159">
        <f>Мероприятия!AO188</f>
        <v>0</v>
      </c>
      <c r="AH42" s="107"/>
      <c r="AI42" s="125" t="str">
        <f t="shared" si="0"/>
        <v>стр.9083</v>
      </c>
      <c r="AJ42" s="188">
        <f t="shared" si="1"/>
        <v>0</v>
      </c>
      <c r="AK42" s="188">
        <f t="shared" si="5"/>
        <v>0</v>
      </c>
      <c r="AL42" s="188">
        <f t="shared" si="2"/>
        <v>0</v>
      </c>
      <c r="AM42" s="188">
        <f t="shared" si="6"/>
        <v>0</v>
      </c>
    </row>
    <row r="43" spans="1:39" ht="38.25">
      <c r="A43" s="124" t="s">
        <v>173</v>
      </c>
      <c r="B43" s="171">
        <v>9084</v>
      </c>
      <c r="C43" s="171" t="s">
        <v>58</v>
      </c>
      <c r="D43" s="184">
        <f t="shared" si="7"/>
        <v>0</v>
      </c>
      <c r="E43" s="184">
        <f>IF(D43&lt;&gt;0,F43/D43*1000,0)</f>
        <v>0</v>
      </c>
      <c r="F43" s="184">
        <f t="shared" si="3"/>
        <v>0</v>
      </c>
      <c r="G43" s="159">
        <f>Мероприятия!G189</f>
        <v>0</v>
      </c>
      <c r="H43" s="159">
        <f>Мероприятия!H189</f>
        <v>0</v>
      </c>
      <c r="I43" s="159">
        <f>Мероприятия!M189</f>
        <v>0</v>
      </c>
      <c r="J43" s="159">
        <f>Мероприятия!N189</f>
        <v>0</v>
      </c>
      <c r="K43" s="159">
        <f>Мероприятия!O189</f>
        <v>0</v>
      </c>
      <c r="L43" s="159">
        <f>Мероприятия!P189</f>
        <v>0</v>
      </c>
      <c r="M43" s="159">
        <f>Мероприятия!Q189</f>
        <v>0</v>
      </c>
      <c r="N43" s="159">
        <f>Мероприятия!R189</f>
        <v>0</v>
      </c>
      <c r="O43" s="159">
        <f>Мероприятия!S189</f>
        <v>0</v>
      </c>
      <c r="P43" s="159">
        <f>Мероприятия!T189</f>
        <v>0</v>
      </c>
      <c r="Q43" s="184">
        <f t="shared" si="9"/>
        <v>0</v>
      </c>
      <c r="R43" s="184">
        <f>IF(Q43&lt;&gt;0,S43/Q43*1000,0)</f>
        <v>0</v>
      </c>
      <c r="S43" s="184">
        <f t="shared" si="4"/>
        <v>0</v>
      </c>
      <c r="T43" s="159">
        <f>Мероприятия!X189</f>
        <v>0</v>
      </c>
      <c r="U43" s="159">
        <f>Мероприятия!Y189</f>
        <v>0</v>
      </c>
      <c r="V43" s="159">
        <f>Мероприятия!AD189</f>
        <v>0</v>
      </c>
      <c r="W43" s="159">
        <f>Мероприятия!AE189</f>
        <v>0</v>
      </c>
      <c r="X43" s="159">
        <f>Мероприятия!AF189</f>
        <v>0</v>
      </c>
      <c r="Y43" s="159">
        <f>Мероприятия!AG189</f>
        <v>0</v>
      </c>
      <c r="Z43" s="159">
        <f>Мероприятия!AH189</f>
        <v>0</v>
      </c>
      <c r="AA43" s="159">
        <f>Мероприятия!AI189</f>
        <v>0</v>
      </c>
      <c r="AB43" s="159">
        <f>Мероприятия!AJ189</f>
        <v>0</v>
      </c>
      <c r="AC43" s="159">
        <f>Мероприятия!AK189</f>
        <v>0</v>
      </c>
      <c r="AD43" s="159">
        <f>Мероприятия!AL189</f>
        <v>0</v>
      </c>
      <c r="AE43" s="159">
        <f>Мероприятия!AM189</f>
        <v>0</v>
      </c>
      <c r="AF43" s="159">
        <f>Мероприятия!AN189</f>
        <v>0</v>
      </c>
      <c r="AG43" s="159">
        <f>Мероприятия!AO189</f>
        <v>0</v>
      </c>
      <c r="AH43" s="107"/>
      <c r="AI43" s="125" t="str">
        <f t="shared" si="0"/>
        <v>стр.9084</v>
      </c>
      <c r="AJ43" s="188">
        <f t="shared" si="1"/>
        <v>0</v>
      </c>
      <c r="AK43" s="188">
        <f t="shared" si="5"/>
        <v>0</v>
      </c>
      <c r="AL43" s="188">
        <f t="shared" si="2"/>
        <v>0</v>
      </c>
      <c r="AM43" s="188">
        <f t="shared" si="6"/>
        <v>0</v>
      </c>
    </row>
    <row r="44" spans="1:39" ht="38.25">
      <c r="A44" s="128" t="s">
        <v>205</v>
      </c>
      <c r="B44" s="108">
        <v>9090</v>
      </c>
      <c r="C44" s="108" t="s">
        <v>58</v>
      </c>
      <c r="D44" s="119">
        <f t="shared" si="7"/>
        <v>0</v>
      </c>
      <c r="E44" s="119">
        <f>IF(D44&lt;&gt;0,F44/D44*1000,0)</f>
        <v>0</v>
      </c>
      <c r="F44" s="119">
        <f t="shared" si="3"/>
        <v>0</v>
      </c>
      <c r="G44" s="138">
        <f>SUM(G45:G50)</f>
        <v>0</v>
      </c>
      <c r="H44" s="138">
        <f aca="true" t="shared" si="21" ref="H44:P44">SUM(H45:H50)</f>
        <v>0</v>
      </c>
      <c r="I44" s="138">
        <f t="shared" si="21"/>
        <v>0</v>
      </c>
      <c r="J44" s="138">
        <f t="shared" si="21"/>
        <v>0</v>
      </c>
      <c r="K44" s="138">
        <f t="shared" si="21"/>
        <v>0</v>
      </c>
      <c r="L44" s="138">
        <f t="shared" si="21"/>
        <v>0</v>
      </c>
      <c r="M44" s="138">
        <f t="shared" si="21"/>
        <v>0</v>
      </c>
      <c r="N44" s="138">
        <f t="shared" si="21"/>
        <v>0</v>
      </c>
      <c r="O44" s="138">
        <f t="shared" si="21"/>
        <v>0</v>
      </c>
      <c r="P44" s="138">
        <f t="shared" si="21"/>
        <v>0</v>
      </c>
      <c r="Q44" s="119">
        <f t="shared" si="9"/>
        <v>0</v>
      </c>
      <c r="R44" s="119">
        <f>IF(Q44&lt;&gt;0,S44/Q44*1000,0)</f>
        <v>0</v>
      </c>
      <c r="S44" s="119">
        <f t="shared" si="4"/>
        <v>0</v>
      </c>
      <c r="T44" s="138">
        <f>SUM(T45:T50)</f>
        <v>0</v>
      </c>
      <c r="U44" s="138">
        <f aca="true" t="shared" si="22" ref="U44:AG44">SUM(U45:U50)</f>
        <v>0</v>
      </c>
      <c r="V44" s="138">
        <f t="shared" si="22"/>
        <v>0</v>
      </c>
      <c r="W44" s="138">
        <f t="shared" si="22"/>
        <v>0</v>
      </c>
      <c r="X44" s="138">
        <f t="shared" si="22"/>
        <v>0</v>
      </c>
      <c r="Y44" s="138">
        <f t="shared" si="22"/>
        <v>0</v>
      </c>
      <c r="Z44" s="138">
        <f t="shared" si="22"/>
        <v>0</v>
      </c>
      <c r="AA44" s="138">
        <f t="shared" si="22"/>
        <v>0</v>
      </c>
      <c r="AB44" s="138">
        <f t="shared" si="22"/>
        <v>0</v>
      </c>
      <c r="AC44" s="138">
        <f t="shared" si="22"/>
        <v>0</v>
      </c>
      <c r="AD44" s="138">
        <f t="shared" si="22"/>
        <v>0</v>
      </c>
      <c r="AE44" s="138">
        <f t="shared" si="22"/>
        <v>0</v>
      </c>
      <c r="AF44" s="138">
        <f t="shared" si="22"/>
        <v>0</v>
      </c>
      <c r="AG44" s="138">
        <f t="shared" si="22"/>
        <v>0</v>
      </c>
      <c r="AH44" s="107"/>
      <c r="AI44" s="125" t="str">
        <f t="shared" si="0"/>
        <v>стр.9090</v>
      </c>
      <c r="AJ44" s="188">
        <f t="shared" si="1"/>
        <v>0</v>
      </c>
      <c r="AK44" s="188">
        <f t="shared" si="5"/>
        <v>0</v>
      </c>
      <c r="AL44" s="188">
        <f t="shared" si="2"/>
        <v>0</v>
      </c>
      <c r="AM44" s="188">
        <f t="shared" si="6"/>
        <v>0</v>
      </c>
    </row>
    <row r="45" spans="1:39" ht="63.75">
      <c r="A45" s="124" t="s">
        <v>196</v>
      </c>
      <c r="B45" s="117">
        <v>9091</v>
      </c>
      <c r="C45" s="117" t="s">
        <v>58</v>
      </c>
      <c r="D45" s="184">
        <f t="shared" si="7"/>
        <v>0</v>
      </c>
      <c r="E45" s="184">
        <f t="shared" si="13"/>
        <v>0</v>
      </c>
      <c r="F45" s="184">
        <f t="shared" si="3"/>
        <v>0</v>
      </c>
      <c r="G45" s="159">
        <f>Мероприятия!G191</f>
        <v>0</v>
      </c>
      <c r="H45" s="159">
        <f>Мероприятия!H191</f>
        <v>0</v>
      </c>
      <c r="I45" s="159">
        <f>Мероприятия!M191</f>
        <v>0</v>
      </c>
      <c r="J45" s="159">
        <f>Мероприятия!N191</f>
        <v>0</v>
      </c>
      <c r="K45" s="159">
        <f>Мероприятия!O191</f>
        <v>0</v>
      </c>
      <c r="L45" s="159">
        <f>Мероприятия!P191</f>
        <v>0</v>
      </c>
      <c r="M45" s="159">
        <f>Мероприятия!Q191</f>
        <v>0</v>
      </c>
      <c r="N45" s="159">
        <f>Мероприятия!R191</f>
        <v>0</v>
      </c>
      <c r="O45" s="159">
        <f>Мероприятия!S191</f>
        <v>0</v>
      </c>
      <c r="P45" s="159">
        <f>Мероприятия!T191</f>
        <v>0</v>
      </c>
      <c r="Q45" s="184">
        <f t="shared" si="9"/>
        <v>0</v>
      </c>
      <c r="R45" s="184">
        <f t="shared" si="14"/>
        <v>0</v>
      </c>
      <c r="S45" s="184">
        <f t="shared" si="4"/>
        <v>0</v>
      </c>
      <c r="T45" s="159">
        <f>Мероприятия!X191</f>
        <v>0</v>
      </c>
      <c r="U45" s="159">
        <f>Мероприятия!Y191</f>
        <v>0</v>
      </c>
      <c r="V45" s="159">
        <f>Мероприятия!AD191</f>
        <v>0</v>
      </c>
      <c r="W45" s="159">
        <f>Мероприятия!AE191</f>
        <v>0</v>
      </c>
      <c r="X45" s="159">
        <f>Мероприятия!AF191</f>
        <v>0</v>
      </c>
      <c r="Y45" s="159">
        <f>Мероприятия!AG191</f>
        <v>0</v>
      </c>
      <c r="Z45" s="159">
        <f>Мероприятия!AH191</f>
        <v>0</v>
      </c>
      <c r="AA45" s="159">
        <f>Мероприятия!AI191</f>
        <v>0</v>
      </c>
      <c r="AB45" s="159">
        <f>Мероприятия!AJ191</f>
        <v>0</v>
      </c>
      <c r="AC45" s="159">
        <f>Мероприятия!AK191</f>
        <v>0</v>
      </c>
      <c r="AD45" s="159">
        <f>Мероприятия!AL191</f>
        <v>0</v>
      </c>
      <c r="AE45" s="159">
        <f>Мероприятия!AM191</f>
        <v>0</v>
      </c>
      <c r="AF45" s="159">
        <f>Мероприятия!AN191</f>
        <v>0</v>
      </c>
      <c r="AG45" s="159">
        <f>Мероприятия!AO191</f>
        <v>0</v>
      </c>
      <c r="AH45" s="107"/>
      <c r="AI45" s="125" t="str">
        <f t="shared" si="0"/>
        <v>стр.9091</v>
      </c>
      <c r="AJ45" s="188">
        <f t="shared" si="1"/>
        <v>0</v>
      </c>
      <c r="AK45" s="188">
        <f t="shared" si="5"/>
        <v>0</v>
      </c>
      <c r="AL45" s="188">
        <f t="shared" si="2"/>
        <v>0</v>
      </c>
      <c r="AM45" s="188">
        <f t="shared" si="6"/>
        <v>0</v>
      </c>
    </row>
    <row r="46" spans="1:39" ht="51">
      <c r="A46" s="211" t="s">
        <v>420</v>
      </c>
      <c r="B46" s="171">
        <v>9092</v>
      </c>
      <c r="C46" s="171" t="s">
        <v>58</v>
      </c>
      <c r="D46" s="184">
        <f t="shared" si="7"/>
        <v>0</v>
      </c>
      <c r="E46" s="184">
        <f t="shared" si="13"/>
        <v>0</v>
      </c>
      <c r="F46" s="184">
        <f t="shared" si="3"/>
        <v>0</v>
      </c>
      <c r="G46" s="159">
        <f>Мероприятия!G192</f>
        <v>0</v>
      </c>
      <c r="H46" s="159">
        <f>Мероприятия!H192</f>
        <v>0</v>
      </c>
      <c r="I46" s="159">
        <f>Мероприятия!M192</f>
        <v>0</v>
      </c>
      <c r="J46" s="159">
        <f>Мероприятия!N192</f>
        <v>0</v>
      </c>
      <c r="K46" s="159">
        <f>Мероприятия!O192</f>
        <v>0</v>
      </c>
      <c r="L46" s="159">
        <f>Мероприятия!P192</f>
        <v>0</v>
      </c>
      <c r="M46" s="159">
        <f>Мероприятия!Q192</f>
        <v>0</v>
      </c>
      <c r="N46" s="159">
        <f>Мероприятия!R192</f>
        <v>0</v>
      </c>
      <c r="O46" s="159">
        <f>Мероприятия!S192</f>
        <v>0</v>
      </c>
      <c r="P46" s="159">
        <f>Мероприятия!T192</f>
        <v>0</v>
      </c>
      <c r="Q46" s="184">
        <f t="shared" si="9"/>
        <v>0</v>
      </c>
      <c r="R46" s="184">
        <f t="shared" si="14"/>
        <v>0</v>
      </c>
      <c r="S46" s="184">
        <f t="shared" si="4"/>
        <v>0</v>
      </c>
      <c r="T46" s="159">
        <f>Мероприятия!X192</f>
        <v>0</v>
      </c>
      <c r="U46" s="159">
        <f>Мероприятия!Y192</f>
        <v>0</v>
      </c>
      <c r="V46" s="159">
        <f>Мероприятия!AD192</f>
        <v>0</v>
      </c>
      <c r="W46" s="159">
        <f>Мероприятия!AE192</f>
        <v>0</v>
      </c>
      <c r="X46" s="159">
        <f>Мероприятия!AF192</f>
        <v>0</v>
      </c>
      <c r="Y46" s="159">
        <f>Мероприятия!AG192</f>
        <v>0</v>
      </c>
      <c r="Z46" s="159">
        <f>Мероприятия!AH192</f>
        <v>0</v>
      </c>
      <c r="AA46" s="159">
        <f>Мероприятия!AI192</f>
        <v>0</v>
      </c>
      <c r="AB46" s="159">
        <f>Мероприятия!AJ192</f>
        <v>0</v>
      </c>
      <c r="AC46" s="159">
        <f>Мероприятия!AK192</f>
        <v>0</v>
      </c>
      <c r="AD46" s="159">
        <f>Мероприятия!AL192</f>
        <v>0</v>
      </c>
      <c r="AE46" s="159">
        <f>Мероприятия!AM192</f>
        <v>0</v>
      </c>
      <c r="AF46" s="159">
        <f>Мероприятия!AN192</f>
        <v>0</v>
      </c>
      <c r="AG46" s="159">
        <f>Мероприятия!AO192</f>
        <v>0</v>
      </c>
      <c r="AH46" s="107"/>
      <c r="AI46" s="125" t="str">
        <f t="shared" si="0"/>
        <v>стр.9092</v>
      </c>
      <c r="AJ46" s="188">
        <f t="shared" si="1"/>
        <v>0</v>
      </c>
      <c r="AK46" s="188">
        <f t="shared" si="5"/>
        <v>0</v>
      </c>
      <c r="AL46" s="188">
        <f t="shared" si="2"/>
        <v>0</v>
      </c>
      <c r="AM46" s="188">
        <f t="shared" si="6"/>
        <v>0</v>
      </c>
    </row>
    <row r="47" spans="1:39" ht="63.75">
      <c r="A47" s="207" t="s">
        <v>470</v>
      </c>
      <c r="B47" s="117">
        <v>9093</v>
      </c>
      <c r="C47" s="117" t="s">
        <v>58</v>
      </c>
      <c r="D47" s="184">
        <f t="shared" si="7"/>
        <v>0</v>
      </c>
      <c r="E47" s="184">
        <f t="shared" si="13"/>
        <v>0</v>
      </c>
      <c r="F47" s="184">
        <f t="shared" si="3"/>
        <v>0</v>
      </c>
      <c r="G47" s="159">
        <f>Мероприятия!G193</f>
        <v>0</v>
      </c>
      <c r="H47" s="159">
        <f>Мероприятия!H193</f>
        <v>0</v>
      </c>
      <c r="I47" s="159">
        <f>Мероприятия!M193</f>
        <v>0</v>
      </c>
      <c r="J47" s="159">
        <f>Мероприятия!N193</f>
        <v>0</v>
      </c>
      <c r="K47" s="159">
        <f>Мероприятия!O193</f>
        <v>0</v>
      </c>
      <c r="L47" s="159">
        <f>Мероприятия!P193</f>
        <v>0</v>
      </c>
      <c r="M47" s="159">
        <f>Мероприятия!Q193</f>
        <v>0</v>
      </c>
      <c r="N47" s="159">
        <f>Мероприятия!R193</f>
        <v>0</v>
      </c>
      <c r="O47" s="159">
        <f>Мероприятия!S193</f>
        <v>0</v>
      </c>
      <c r="P47" s="159">
        <f>Мероприятия!T193</f>
        <v>0</v>
      </c>
      <c r="Q47" s="184">
        <f t="shared" si="9"/>
        <v>0</v>
      </c>
      <c r="R47" s="184">
        <f t="shared" si="14"/>
        <v>0</v>
      </c>
      <c r="S47" s="184">
        <f t="shared" si="4"/>
        <v>0</v>
      </c>
      <c r="T47" s="159">
        <f>Мероприятия!X193</f>
        <v>0</v>
      </c>
      <c r="U47" s="159">
        <f>Мероприятия!Y193</f>
        <v>0</v>
      </c>
      <c r="V47" s="159">
        <f>Мероприятия!AD193</f>
        <v>0</v>
      </c>
      <c r="W47" s="159">
        <f>Мероприятия!AE193</f>
        <v>0</v>
      </c>
      <c r="X47" s="159">
        <f>Мероприятия!AF193</f>
        <v>0</v>
      </c>
      <c r="Y47" s="159">
        <f>Мероприятия!AG193</f>
        <v>0</v>
      </c>
      <c r="Z47" s="159">
        <f>Мероприятия!AH193</f>
        <v>0</v>
      </c>
      <c r="AA47" s="159">
        <f>Мероприятия!AI193</f>
        <v>0</v>
      </c>
      <c r="AB47" s="159">
        <f>Мероприятия!AJ193</f>
        <v>0</v>
      </c>
      <c r="AC47" s="159">
        <f>Мероприятия!AK193</f>
        <v>0</v>
      </c>
      <c r="AD47" s="159">
        <f>Мероприятия!AL193</f>
        <v>0</v>
      </c>
      <c r="AE47" s="159">
        <f>Мероприятия!AM193</f>
        <v>0</v>
      </c>
      <c r="AF47" s="159">
        <f>Мероприятия!AN193</f>
        <v>0</v>
      </c>
      <c r="AG47" s="159">
        <f>Мероприятия!AO193</f>
        <v>0</v>
      </c>
      <c r="AH47" s="107"/>
      <c r="AI47" s="125" t="str">
        <f t="shared" si="0"/>
        <v>стр.9093</v>
      </c>
      <c r="AJ47" s="188">
        <f t="shared" si="1"/>
        <v>0</v>
      </c>
      <c r="AK47" s="188">
        <f t="shared" si="5"/>
        <v>0</v>
      </c>
      <c r="AL47" s="188">
        <f t="shared" si="2"/>
        <v>0</v>
      </c>
      <c r="AM47" s="188">
        <f t="shared" si="6"/>
        <v>0</v>
      </c>
    </row>
    <row r="48" spans="1:39" ht="38.25">
      <c r="A48" s="124" t="s">
        <v>174</v>
      </c>
      <c r="B48" s="171">
        <v>9094</v>
      </c>
      <c r="C48" s="171" t="s">
        <v>58</v>
      </c>
      <c r="D48" s="184">
        <f t="shared" si="7"/>
        <v>0</v>
      </c>
      <c r="E48" s="184">
        <f t="shared" si="13"/>
        <v>0</v>
      </c>
      <c r="F48" s="184">
        <f t="shared" si="3"/>
        <v>0</v>
      </c>
      <c r="G48" s="159">
        <f>Мероприятия!G194</f>
        <v>0</v>
      </c>
      <c r="H48" s="159">
        <f>Мероприятия!H194</f>
        <v>0</v>
      </c>
      <c r="I48" s="159">
        <f>Мероприятия!M194</f>
        <v>0</v>
      </c>
      <c r="J48" s="159">
        <f>Мероприятия!N194</f>
        <v>0</v>
      </c>
      <c r="K48" s="159">
        <f>Мероприятия!O194</f>
        <v>0</v>
      </c>
      <c r="L48" s="159">
        <f>Мероприятия!P194</f>
        <v>0</v>
      </c>
      <c r="M48" s="159">
        <f>Мероприятия!Q194</f>
        <v>0</v>
      </c>
      <c r="N48" s="159">
        <f>Мероприятия!R194</f>
        <v>0</v>
      </c>
      <c r="O48" s="159">
        <f>Мероприятия!S194</f>
        <v>0</v>
      </c>
      <c r="P48" s="159">
        <f>Мероприятия!T194</f>
        <v>0</v>
      </c>
      <c r="Q48" s="184">
        <f t="shared" si="9"/>
        <v>0</v>
      </c>
      <c r="R48" s="184">
        <f t="shared" si="14"/>
        <v>0</v>
      </c>
      <c r="S48" s="184">
        <f t="shared" si="4"/>
        <v>0</v>
      </c>
      <c r="T48" s="159">
        <f>Мероприятия!X194</f>
        <v>0</v>
      </c>
      <c r="U48" s="159">
        <f>Мероприятия!Y194</f>
        <v>0</v>
      </c>
      <c r="V48" s="159">
        <f>Мероприятия!AD194</f>
        <v>0</v>
      </c>
      <c r="W48" s="159">
        <f>Мероприятия!AE194</f>
        <v>0</v>
      </c>
      <c r="X48" s="159">
        <f>Мероприятия!AF194</f>
        <v>0</v>
      </c>
      <c r="Y48" s="159">
        <f>Мероприятия!AG194</f>
        <v>0</v>
      </c>
      <c r="Z48" s="159">
        <f>Мероприятия!AH194</f>
        <v>0</v>
      </c>
      <c r="AA48" s="159">
        <f>Мероприятия!AI194</f>
        <v>0</v>
      </c>
      <c r="AB48" s="159">
        <f>Мероприятия!AJ194</f>
        <v>0</v>
      </c>
      <c r="AC48" s="159">
        <f>Мероприятия!AK194</f>
        <v>0</v>
      </c>
      <c r="AD48" s="159">
        <f>Мероприятия!AL194</f>
        <v>0</v>
      </c>
      <c r="AE48" s="159">
        <f>Мероприятия!AM194</f>
        <v>0</v>
      </c>
      <c r="AF48" s="159">
        <f>Мероприятия!AN194</f>
        <v>0</v>
      </c>
      <c r="AG48" s="159">
        <f>Мероприятия!AO194</f>
        <v>0</v>
      </c>
      <c r="AH48" s="107"/>
      <c r="AI48" s="125" t="str">
        <f t="shared" si="0"/>
        <v>стр.9094</v>
      </c>
      <c r="AJ48" s="188">
        <f t="shared" si="1"/>
        <v>0</v>
      </c>
      <c r="AK48" s="188">
        <f t="shared" si="5"/>
        <v>0</v>
      </c>
      <c r="AL48" s="188">
        <f t="shared" si="2"/>
        <v>0</v>
      </c>
      <c r="AM48" s="188">
        <f t="shared" si="6"/>
        <v>0</v>
      </c>
    </row>
    <row r="49" spans="1:39" ht="51">
      <c r="A49" s="124" t="s">
        <v>175</v>
      </c>
      <c r="B49" s="117">
        <v>9095</v>
      </c>
      <c r="C49" s="171" t="s">
        <v>58</v>
      </c>
      <c r="D49" s="184">
        <f t="shared" si="7"/>
        <v>0</v>
      </c>
      <c r="E49" s="184">
        <f>IF(D49&lt;&gt;0,F49/D49*1000,0)</f>
        <v>0</v>
      </c>
      <c r="F49" s="184">
        <f t="shared" si="3"/>
        <v>0</v>
      </c>
      <c r="G49" s="159">
        <f>Мероприятия!G195</f>
        <v>0</v>
      </c>
      <c r="H49" s="159">
        <f>Мероприятия!H195</f>
        <v>0</v>
      </c>
      <c r="I49" s="159">
        <f>Мероприятия!M195</f>
        <v>0</v>
      </c>
      <c r="J49" s="159">
        <f>Мероприятия!N195</f>
        <v>0</v>
      </c>
      <c r="K49" s="159">
        <f>Мероприятия!O195</f>
        <v>0</v>
      </c>
      <c r="L49" s="159">
        <f>Мероприятия!P195</f>
        <v>0</v>
      </c>
      <c r="M49" s="159">
        <f>Мероприятия!Q195</f>
        <v>0</v>
      </c>
      <c r="N49" s="159">
        <f>Мероприятия!R195</f>
        <v>0</v>
      </c>
      <c r="O49" s="159">
        <f>Мероприятия!S195</f>
        <v>0</v>
      </c>
      <c r="P49" s="159">
        <f>Мероприятия!T195</f>
        <v>0</v>
      </c>
      <c r="Q49" s="184">
        <f t="shared" si="9"/>
        <v>0</v>
      </c>
      <c r="R49" s="184">
        <f>IF(Q49&lt;&gt;0,S49/Q49*1000,0)</f>
        <v>0</v>
      </c>
      <c r="S49" s="184">
        <f t="shared" si="4"/>
        <v>0</v>
      </c>
      <c r="T49" s="159">
        <f>Мероприятия!X195</f>
        <v>0</v>
      </c>
      <c r="U49" s="159">
        <f>Мероприятия!Y195</f>
        <v>0</v>
      </c>
      <c r="V49" s="159">
        <f>Мероприятия!AD195</f>
        <v>0</v>
      </c>
      <c r="W49" s="159">
        <f>Мероприятия!AE195</f>
        <v>0</v>
      </c>
      <c r="X49" s="159">
        <f>Мероприятия!AF195</f>
        <v>0</v>
      </c>
      <c r="Y49" s="159">
        <f>Мероприятия!AG195</f>
        <v>0</v>
      </c>
      <c r="Z49" s="159">
        <f>Мероприятия!AH195</f>
        <v>0</v>
      </c>
      <c r="AA49" s="159">
        <f>Мероприятия!AI195</f>
        <v>0</v>
      </c>
      <c r="AB49" s="159">
        <f>Мероприятия!AJ195</f>
        <v>0</v>
      </c>
      <c r="AC49" s="159">
        <f>Мероприятия!AK195</f>
        <v>0</v>
      </c>
      <c r="AD49" s="159">
        <f>Мероприятия!AL195</f>
        <v>0</v>
      </c>
      <c r="AE49" s="159">
        <f>Мероприятия!AM195</f>
        <v>0</v>
      </c>
      <c r="AF49" s="159">
        <f>Мероприятия!AN195</f>
        <v>0</v>
      </c>
      <c r="AG49" s="159">
        <f>Мероприятия!AO195</f>
        <v>0</v>
      </c>
      <c r="AH49" s="107"/>
      <c r="AI49" s="125" t="str">
        <f t="shared" si="0"/>
        <v>стр.9095</v>
      </c>
      <c r="AJ49" s="188">
        <f t="shared" si="1"/>
        <v>0</v>
      </c>
      <c r="AK49" s="188">
        <f t="shared" si="5"/>
        <v>0</v>
      </c>
      <c r="AL49" s="188">
        <f t="shared" si="2"/>
        <v>0</v>
      </c>
      <c r="AM49" s="188">
        <f t="shared" si="6"/>
        <v>0</v>
      </c>
    </row>
    <row r="50" spans="1:39" ht="51">
      <c r="A50" s="245" t="s">
        <v>421</v>
      </c>
      <c r="B50" s="243">
        <v>9096</v>
      </c>
      <c r="C50" s="244" t="s">
        <v>58</v>
      </c>
      <c r="D50" s="184">
        <f>SUM(G50,I50,M50,O50)</f>
        <v>0</v>
      </c>
      <c r="E50" s="184">
        <f>IF(D50&lt;&gt;0,F50/D50*1000,0)</f>
        <v>0</v>
      </c>
      <c r="F50" s="184">
        <f>SUM(H50,J50,N50,P50)</f>
        <v>0</v>
      </c>
      <c r="G50" s="159">
        <f>Мероприятия!G196</f>
        <v>0</v>
      </c>
      <c r="H50" s="159">
        <f>Мероприятия!H196</f>
        <v>0</v>
      </c>
      <c r="I50" s="159">
        <f>Мероприятия!M196</f>
        <v>0</v>
      </c>
      <c r="J50" s="159">
        <f>Мероприятия!N196</f>
        <v>0</v>
      </c>
      <c r="K50" s="159">
        <f>Мероприятия!O196</f>
        <v>0</v>
      </c>
      <c r="L50" s="159">
        <f>Мероприятия!P196</f>
        <v>0</v>
      </c>
      <c r="M50" s="159">
        <f>Мероприятия!Q196</f>
        <v>0</v>
      </c>
      <c r="N50" s="159">
        <f>Мероприятия!R196</f>
        <v>0</v>
      </c>
      <c r="O50" s="159">
        <f>Мероприятия!S196</f>
        <v>0</v>
      </c>
      <c r="P50" s="159">
        <f>Мероприятия!T196</f>
        <v>0</v>
      </c>
      <c r="Q50" s="184">
        <f>SUM(T50,V50,Z50,AB50)</f>
        <v>0</v>
      </c>
      <c r="R50" s="184">
        <f>IF(Q50&lt;&gt;0,S50/Q50*1000,0)</f>
        <v>0</v>
      </c>
      <c r="S50" s="184">
        <f>SUM(U50,W50,AA50,AC50)</f>
        <v>0</v>
      </c>
      <c r="T50" s="159">
        <f>Мероприятия!X196</f>
        <v>0</v>
      </c>
      <c r="U50" s="159">
        <f>Мероприятия!Y196</f>
        <v>0</v>
      </c>
      <c r="V50" s="159">
        <f>Мероприятия!AD196</f>
        <v>0</v>
      </c>
      <c r="W50" s="159">
        <f>Мероприятия!AE196</f>
        <v>0</v>
      </c>
      <c r="X50" s="159">
        <f>Мероприятия!AF196</f>
        <v>0</v>
      </c>
      <c r="Y50" s="159">
        <f>Мероприятия!AG196</f>
        <v>0</v>
      </c>
      <c r="Z50" s="159">
        <f>Мероприятия!AH196</f>
        <v>0</v>
      </c>
      <c r="AA50" s="159">
        <f>Мероприятия!AI196</f>
        <v>0</v>
      </c>
      <c r="AB50" s="159">
        <f>Мероприятия!AJ196</f>
        <v>0</v>
      </c>
      <c r="AC50" s="159">
        <f>Мероприятия!AK196</f>
        <v>0</v>
      </c>
      <c r="AD50" s="159">
        <f>Мероприятия!AL196</f>
        <v>0</v>
      </c>
      <c r="AE50" s="159">
        <f>Мероприятия!AM196</f>
        <v>0</v>
      </c>
      <c r="AF50" s="159">
        <f>Мероприятия!AN196</f>
        <v>0</v>
      </c>
      <c r="AG50" s="159">
        <f>Мероприятия!AO196</f>
        <v>0</v>
      </c>
      <c r="AH50" s="107"/>
      <c r="AI50" s="125" t="str">
        <f t="shared" si="0"/>
        <v>стр.9096</v>
      </c>
      <c r="AJ50" s="188">
        <f t="shared" si="1"/>
        <v>0</v>
      </c>
      <c r="AK50" s="188">
        <f t="shared" si="5"/>
        <v>0</v>
      </c>
      <c r="AL50" s="188">
        <f t="shared" si="2"/>
        <v>0</v>
      </c>
      <c r="AM50" s="188">
        <f t="shared" si="6"/>
        <v>0</v>
      </c>
    </row>
    <row r="51" spans="1:39" ht="51">
      <c r="A51" s="104" t="s">
        <v>422</v>
      </c>
      <c r="B51" s="130">
        <v>9100</v>
      </c>
      <c r="C51" s="130" t="s">
        <v>58</v>
      </c>
      <c r="D51" s="119">
        <f t="shared" si="7"/>
        <v>0</v>
      </c>
      <c r="E51" s="119">
        <f t="shared" si="13"/>
        <v>0</v>
      </c>
      <c r="F51" s="119">
        <f aca="true" t="shared" si="23" ref="F51:F97">SUM(H51,J51,N51,P51)</f>
        <v>0</v>
      </c>
      <c r="G51" s="161">
        <f>Мероприятия!G197</f>
        <v>0</v>
      </c>
      <c r="H51" s="161">
        <f>Мероприятия!H197</f>
        <v>0</v>
      </c>
      <c r="I51" s="161">
        <f>Мероприятия!M197</f>
        <v>0</v>
      </c>
      <c r="J51" s="161">
        <f>Мероприятия!N197</f>
        <v>0</v>
      </c>
      <c r="K51" s="161">
        <f>Мероприятия!O197</f>
        <v>0</v>
      </c>
      <c r="L51" s="161">
        <f>Мероприятия!P197</f>
        <v>0</v>
      </c>
      <c r="M51" s="161">
        <f>Мероприятия!Q197</f>
        <v>0</v>
      </c>
      <c r="N51" s="161">
        <f>Мероприятия!R197</f>
        <v>0</v>
      </c>
      <c r="O51" s="161">
        <f>Мероприятия!S197</f>
        <v>0</v>
      </c>
      <c r="P51" s="161">
        <f>Мероприятия!T197</f>
        <v>0</v>
      </c>
      <c r="Q51" s="119">
        <f t="shared" si="9"/>
        <v>0</v>
      </c>
      <c r="R51" s="119">
        <f t="shared" si="14"/>
        <v>0</v>
      </c>
      <c r="S51" s="119">
        <f aca="true" t="shared" si="24" ref="S51:S86">SUM(U51,W51,AA51,AC51)</f>
        <v>0</v>
      </c>
      <c r="T51" s="161">
        <f>Мероприятия!X197</f>
        <v>0</v>
      </c>
      <c r="U51" s="161">
        <f>Мероприятия!Y197</f>
        <v>0</v>
      </c>
      <c r="V51" s="161">
        <f>Мероприятия!AD197</f>
        <v>0</v>
      </c>
      <c r="W51" s="161">
        <f>Мероприятия!AE197</f>
        <v>0</v>
      </c>
      <c r="X51" s="161">
        <f>Мероприятия!AF197</f>
        <v>0</v>
      </c>
      <c r="Y51" s="161">
        <f>Мероприятия!AG197</f>
        <v>0</v>
      </c>
      <c r="Z51" s="161">
        <f>Мероприятия!AH197</f>
        <v>0</v>
      </c>
      <c r="AA51" s="161">
        <f>Мероприятия!AI197</f>
        <v>0</v>
      </c>
      <c r="AB51" s="161">
        <f>Мероприятия!AJ197</f>
        <v>0</v>
      </c>
      <c r="AC51" s="161">
        <f>Мероприятия!AK197</f>
        <v>0</v>
      </c>
      <c r="AD51" s="161">
        <f>Мероприятия!AL197</f>
        <v>0</v>
      </c>
      <c r="AE51" s="161">
        <f>Мероприятия!AM197</f>
        <v>0</v>
      </c>
      <c r="AF51" s="161">
        <f>Мероприятия!AN197</f>
        <v>0</v>
      </c>
      <c r="AG51" s="161">
        <f>Мероприятия!AO197</f>
        <v>0</v>
      </c>
      <c r="AH51" s="107"/>
      <c r="AI51" s="125" t="str">
        <f t="shared" si="0"/>
        <v>стр.9100</v>
      </c>
      <c r="AJ51" s="188">
        <f t="shared" si="1"/>
        <v>0</v>
      </c>
      <c r="AK51" s="188">
        <f t="shared" si="5"/>
        <v>0</v>
      </c>
      <c r="AL51" s="188">
        <f t="shared" si="2"/>
        <v>0</v>
      </c>
      <c r="AM51" s="188">
        <f t="shared" si="6"/>
        <v>0</v>
      </c>
    </row>
    <row r="52" spans="1:39" ht="38.25">
      <c r="A52" s="210" t="s">
        <v>206</v>
      </c>
      <c r="B52" s="130">
        <v>9110</v>
      </c>
      <c r="C52" s="108" t="s">
        <v>58</v>
      </c>
      <c r="D52" s="119">
        <f t="shared" si="7"/>
        <v>0</v>
      </c>
      <c r="E52" s="119">
        <f t="shared" si="13"/>
        <v>0</v>
      </c>
      <c r="F52" s="119">
        <f t="shared" si="23"/>
        <v>0</v>
      </c>
      <c r="G52" s="138">
        <f>SUM(G53:G58)</f>
        <v>0</v>
      </c>
      <c r="H52" s="138">
        <f aca="true" t="shared" si="25" ref="H52:P52">SUM(H53:H58)</f>
        <v>0</v>
      </c>
      <c r="I52" s="138">
        <f t="shared" si="25"/>
        <v>0</v>
      </c>
      <c r="J52" s="138">
        <f t="shared" si="25"/>
        <v>0</v>
      </c>
      <c r="K52" s="138">
        <f t="shared" si="25"/>
        <v>0</v>
      </c>
      <c r="L52" s="138">
        <f t="shared" si="25"/>
        <v>0</v>
      </c>
      <c r="M52" s="138">
        <f t="shared" si="25"/>
        <v>0</v>
      </c>
      <c r="N52" s="138">
        <f t="shared" si="25"/>
        <v>0</v>
      </c>
      <c r="O52" s="138">
        <f t="shared" si="25"/>
        <v>0</v>
      </c>
      <c r="P52" s="138">
        <f t="shared" si="25"/>
        <v>0</v>
      </c>
      <c r="Q52" s="119">
        <f t="shared" si="9"/>
        <v>0</v>
      </c>
      <c r="R52" s="119">
        <f t="shared" si="14"/>
        <v>0</v>
      </c>
      <c r="S52" s="119">
        <f t="shared" si="24"/>
        <v>0</v>
      </c>
      <c r="T52" s="138">
        <f aca="true" t="shared" si="26" ref="T52:AG52">SUM(T53:T58)</f>
        <v>0</v>
      </c>
      <c r="U52" s="138">
        <f t="shared" si="26"/>
        <v>0</v>
      </c>
      <c r="V52" s="138">
        <f t="shared" si="26"/>
        <v>0</v>
      </c>
      <c r="W52" s="138">
        <f t="shared" si="26"/>
        <v>0</v>
      </c>
      <c r="X52" s="138">
        <f t="shared" si="26"/>
        <v>0</v>
      </c>
      <c r="Y52" s="138">
        <f t="shared" si="26"/>
        <v>0</v>
      </c>
      <c r="Z52" s="138">
        <f t="shared" si="26"/>
        <v>0</v>
      </c>
      <c r="AA52" s="138">
        <f t="shared" si="26"/>
        <v>0</v>
      </c>
      <c r="AB52" s="138">
        <f t="shared" si="26"/>
        <v>0</v>
      </c>
      <c r="AC52" s="138">
        <f t="shared" si="26"/>
        <v>0</v>
      </c>
      <c r="AD52" s="138">
        <f t="shared" si="26"/>
        <v>0</v>
      </c>
      <c r="AE52" s="138">
        <f t="shared" si="26"/>
        <v>0</v>
      </c>
      <c r="AF52" s="138">
        <f t="shared" si="26"/>
        <v>0</v>
      </c>
      <c r="AG52" s="138">
        <f t="shared" si="26"/>
        <v>0</v>
      </c>
      <c r="AH52" s="107"/>
      <c r="AI52" s="125" t="str">
        <f t="shared" si="0"/>
        <v>стр.9110</v>
      </c>
      <c r="AJ52" s="188">
        <f t="shared" si="1"/>
        <v>0</v>
      </c>
      <c r="AK52" s="188">
        <f t="shared" si="5"/>
        <v>0</v>
      </c>
      <c r="AL52" s="188">
        <f t="shared" si="2"/>
        <v>0</v>
      </c>
      <c r="AM52" s="188">
        <f t="shared" si="6"/>
        <v>0</v>
      </c>
    </row>
    <row r="53" spans="1:39" ht="76.5">
      <c r="A53" s="207" t="s">
        <v>423</v>
      </c>
      <c r="B53" s="117">
        <v>9111</v>
      </c>
      <c r="C53" s="117" t="s">
        <v>58</v>
      </c>
      <c r="D53" s="184">
        <f t="shared" si="7"/>
        <v>0</v>
      </c>
      <c r="E53" s="184">
        <f t="shared" si="13"/>
        <v>0</v>
      </c>
      <c r="F53" s="184">
        <f t="shared" si="23"/>
        <v>0</v>
      </c>
      <c r="G53" s="159">
        <f>Мероприятия!G199</f>
        <v>0</v>
      </c>
      <c r="H53" s="159">
        <f>Мероприятия!H199</f>
        <v>0</v>
      </c>
      <c r="I53" s="159">
        <f>Мероприятия!M199</f>
        <v>0</v>
      </c>
      <c r="J53" s="159">
        <f>Мероприятия!N199</f>
        <v>0</v>
      </c>
      <c r="K53" s="159">
        <f>Мероприятия!O199</f>
        <v>0</v>
      </c>
      <c r="L53" s="159">
        <f>Мероприятия!P199</f>
        <v>0</v>
      </c>
      <c r="M53" s="159">
        <f>Мероприятия!Q199</f>
        <v>0</v>
      </c>
      <c r="N53" s="159">
        <f>Мероприятия!R199</f>
        <v>0</v>
      </c>
      <c r="O53" s="159">
        <f>Мероприятия!S199</f>
        <v>0</v>
      </c>
      <c r="P53" s="159">
        <f>Мероприятия!T199</f>
        <v>0</v>
      </c>
      <c r="Q53" s="184">
        <f t="shared" si="9"/>
        <v>0</v>
      </c>
      <c r="R53" s="184">
        <f t="shared" si="14"/>
        <v>0</v>
      </c>
      <c r="S53" s="184">
        <f t="shared" si="24"/>
        <v>0</v>
      </c>
      <c r="T53" s="159">
        <f>Мероприятия!X199</f>
        <v>0</v>
      </c>
      <c r="U53" s="159">
        <f>Мероприятия!Y199</f>
        <v>0</v>
      </c>
      <c r="V53" s="159">
        <f>Мероприятия!AD199</f>
        <v>0</v>
      </c>
      <c r="W53" s="159">
        <f>Мероприятия!AE199</f>
        <v>0</v>
      </c>
      <c r="X53" s="159">
        <f>Мероприятия!AF199</f>
        <v>0</v>
      </c>
      <c r="Y53" s="159">
        <f>Мероприятия!AG199</f>
        <v>0</v>
      </c>
      <c r="Z53" s="159">
        <f>Мероприятия!AH199</f>
        <v>0</v>
      </c>
      <c r="AA53" s="159">
        <f>Мероприятия!AI199</f>
        <v>0</v>
      </c>
      <c r="AB53" s="159">
        <f>Мероприятия!AJ199</f>
        <v>0</v>
      </c>
      <c r="AC53" s="159">
        <f>Мероприятия!AK199</f>
        <v>0</v>
      </c>
      <c r="AD53" s="159">
        <f>Мероприятия!AL199</f>
        <v>0</v>
      </c>
      <c r="AE53" s="159">
        <f>Мероприятия!AM199</f>
        <v>0</v>
      </c>
      <c r="AF53" s="159">
        <f>Мероприятия!AN199</f>
        <v>0</v>
      </c>
      <c r="AG53" s="159">
        <f>Мероприятия!AO199</f>
        <v>0</v>
      </c>
      <c r="AH53" s="107"/>
      <c r="AI53" s="125" t="str">
        <f t="shared" si="0"/>
        <v>стр.9111</v>
      </c>
      <c r="AJ53" s="188">
        <f t="shared" si="1"/>
        <v>0</v>
      </c>
      <c r="AK53" s="188">
        <f t="shared" si="5"/>
        <v>0</v>
      </c>
      <c r="AL53" s="188">
        <f t="shared" si="2"/>
        <v>0</v>
      </c>
      <c r="AM53" s="188">
        <f t="shared" si="6"/>
        <v>0</v>
      </c>
    </row>
    <row r="54" spans="1:39" ht="76.5">
      <c r="A54" s="207" t="s">
        <v>424</v>
      </c>
      <c r="B54" s="171">
        <v>9112</v>
      </c>
      <c r="C54" s="171" t="s">
        <v>58</v>
      </c>
      <c r="D54" s="184">
        <f t="shared" si="7"/>
        <v>0</v>
      </c>
      <c r="E54" s="184">
        <f t="shared" si="13"/>
        <v>0</v>
      </c>
      <c r="F54" s="184">
        <f t="shared" si="23"/>
        <v>0</v>
      </c>
      <c r="G54" s="159">
        <f>Мероприятия!G200</f>
        <v>0</v>
      </c>
      <c r="H54" s="159">
        <f>Мероприятия!H200</f>
        <v>0</v>
      </c>
      <c r="I54" s="159">
        <f>Мероприятия!M200</f>
        <v>0</v>
      </c>
      <c r="J54" s="159">
        <f>Мероприятия!N200</f>
        <v>0</v>
      </c>
      <c r="K54" s="159">
        <f>Мероприятия!O200</f>
        <v>0</v>
      </c>
      <c r="L54" s="159">
        <f>Мероприятия!P200</f>
        <v>0</v>
      </c>
      <c r="M54" s="159">
        <f>Мероприятия!Q200</f>
        <v>0</v>
      </c>
      <c r="N54" s="159">
        <f>Мероприятия!R200</f>
        <v>0</v>
      </c>
      <c r="O54" s="159">
        <f>Мероприятия!S200</f>
        <v>0</v>
      </c>
      <c r="P54" s="159">
        <f>Мероприятия!T200</f>
        <v>0</v>
      </c>
      <c r="Q54" s="184">
        <f t="shared" si="9"/>
        <v>0</v>
      </c>
      <c r="R54" s="184">
        <f t="shared" si="14"/>
        <v>0</v>
      </c>
      <c r="S54" s="184">
        <f t="shared" si="24"/>
        <v>0</v>
      </c>
      <c r="T54" s="159">
        <f>Мероприятия!X200</f>
        <v>0</v>
      </c>
      <c r="U54" s="159">
        <f>Мероприятия!Y200</f>
        <v>0</v>
      </c>
      <c r="V54" s="159">
        <f>Мероприятия!AD200</f>
        <v>0</v>
      </c>
      <c r="W54" s="159">
        <f>Мероприятия!AE200</f>
        <v>0</v>
      </c>
      <c r="X54" s="159">
        <f>Мероприятия!AF200</f>
        <v>0</v>
      </c>
      <c r="Y54" s="159">
        <f>Мероприятия!AG200</f>
        <v>0</v>
      </c>
      <c r="Z54" s="159">
        <f>Мероприятия!AH200</f>
        <v>0</v>
      </c>
      <c r="AA54" s="159">
        <f>Мероприятия!AI200</f>
        <v>0</v>
      </c>
      <c r="AB54" s="159">
        <f>Мероприятия!AJ200</f>
        <v>0</v>
      </c>
      <c r="AC54" s="159">
        <f>Мероприятия!AK200</f>
        <v>0</v>
      </c>
      <c r="AD54" s="159">
        <f>Мероприятия!AL200</f>
        <v>0</v>
      </c>
      <c r="AE54" s="159">
        <f>Мероприятия!AM200</f>
        <v>0</v>
      </c>
      <c r="AF54" s="159">
        <f>Мероприятия!AN200</f>
        <v>0</v>
      </c>
      <c r="AG54" s="159">
        <f>Мероприятия!AO200</f>
        <v>0</v>
      </c>
      <c r="AH54" s="107"/>
      <c r="AI54" s="125" t="str">
        <f t="shared" si="0"/>
        <v>стр.9112</v>
      </c>
      <c r="AJ54" s="188">
        <f t="shared" si="1"/>
        <v>0</v>
      </c>
      <c r="AK54" s="188">
        <f t="shared" si="5"/>
        <v>0</v>
      </c>
      <c r="AL54" s="188">
        <f t="shared" si="2"/>
        <v>0</v>
      </c>
      <c r="AM54" s="188">
        <f t="shared" si="6"/>
        <v>0</v>
      </c>
    </row>
    <row r="55" spans="1:39" ht="63.75">
      <c r="A55" s="124" t="s">
        <v>176</v>
      </c>
      <c r="B55" s="117">
        <v>9113</v>
      </c>
      <c r="C55" s="171" t="s">
        <v>58</v>
      </c>
      <c r="D55" s="184">
        <f t="shared" si="7"/>
        <v>0</v>
      </c>
      <c r="E55" s="184">
        <f t="shared" si="13"/>
        <v>0</v>
      </c>
      <c r="F55" s="184">
        <f t="shared" si="23"/>
        <v>0</v>
      </c>
      <c r="G55" s="159">
        <f>Мероприятия!G201</f>
        <v>0</v>
      </c>
      <c r="H55" s="159">
        <f>Мероприятия!H201</f>
        <v>0</v>
      </c>
      <c r="I55" s="159">
        <f>Мероприятия!M201</f>
        <v>0</v>
      </c>
      <c r="J55" s="159">
        <f>Мероприятия!N201</f>
        <v>0</v>
      </c>
      <c r="K55" s="159">
        <f>Мероприятия!O201</f>
        <v>0</v>
      </c>
      <c r="L55" s="159">
        <f>Мероприятия!P201</f>
        <v>0</v>
      </c>
      <c r="M55" s="159">
        <f>Мероприятия!Q201</f>
        <v>0</v>
      </c>
      <c r="N55" s="159">
        <f>Мероприятия!R201</f>
        <v>0</v>
      </c>
      <c r="O55" s="159">
        <f>Мероприятия!S201</f>
        <v>0</v>
      </c>
      <c r="P55" s="159">
        <f>Мероприятия!T201</f>
        <v>0</v>
      </c>
      <c r="Q55" s="184">
        <f t="shared" si="9"/>
        <v>0</v>
      </c>
      <c r="R55" s="184">
        <f t="shared" si="14"/>
        <v>0</v>
      </c>
      <c r="S55" s="184">
        <f t="shared" si="24"/>
        <v>0</v>
      </c>
      <c r="T55" s="159">
        <f>Мероприятия!X201</f>
        <v>0</v>
      </c>
      <c r="U55" s="159">
        <f>Мероприятия!Y201</f>
        <v>0</v>
      </c>
      <c r="V55" s="159">
        <f>Мероприятия!AD201</f>
        <v>0</v>
      </c>
      <c r="W55" s="159">
        <f>Мероприятия!AE201</f>
        <v>0</v>
      </c>
      <c r="X55" s="159">
        <f>Мероприятия!AF201</f>
        <v>0</v>
      </c>
      <c r="Y55" s="159">
        <f>Мероприятия!AG201</f>
        <v>0</v>
      </c>
      <c r="Z55" s="159">
        <f>Мероприятия!AH201</f>
        <v>0</v>
      </c>
      <c r="AA55" s="159">
        <f>Мероприятия!AI201</f>
        <v>0</v>
      </c>
      <c r="AB55" s="159">
        <f>Мероприятия!AJ201</f>
        <v>0</v>
      </c>
      <c r="AC55" s="159">
        <f>Мероприятия!AK201</f>
        <v>0</v>
      </c>
      <c r="AD55" s="159">
        <f>Мероприятия!AL201</f>
        <v>0</v>
      </c>
      <c r="AE55" s="159">
        <f>Мероприятия!AM201</f>
        <v>0</v>
      </c>
      <c r="AF55" s="159">
        <f>Мероприятия!AN201</f>
        <v>0</v>
      </c>
      <c r="AG55" s="159">
        <f>Мероприятия!AO201</f>
        <v>0</v>
      </c>
      <c r="AH55" s="107"/>
      <c r="AI55" s="125" t="str">
        <f t="shared" si="0"/>
        <v>стр.9113</v>
      </c>
      <c r="AJ55" s="188">
        <f t="shared" si="1"/>
        <v>0</v>
      </c>
      <c r="AK55" s="188">
        <f t="shared" si="5"/>
        <v>0</v>
      </c>
      <c r="AL55" s="188">
        <f t="shared" si="2"/>
        <v>0</v>
      </c>
      <c r="AM55" s="188">
        <f t="shared" si="6"/>
        <v>0</v>
      </c>
    </row>
    <row r="56" spans="1:39" ht="63.75">
      <c r="A56" s="124" t="s">
        <v>177</v>
      </c>
      <c r="B56" s="171">
        <v>9114</v>
      </c>
      <c r="C56" s="171" t="s">
        <v>58</v>
      </c>
      <c r="D56" s="184">
        <f t="shared" si="7"/>
        <v>0</v>
      </c>
      <c r="E56" s="184">
        <f t="shared" si="13"/>
        <v>0</v>
      </c>
      <c r="F56" s="184">
        <f t="shared" si="23"/>
        <v>0</v>
      </c>
      <c r="G56" s="159">
        <f>Мероприятия!G202</f>
        <v>0</v>
      </c>
      <c r="H56" s="159">
        <f>Мероприятия!H202</f>
        <v>0</v>
      </c>
      <c r="I56" s="159">
        <f>Мероприятия!M202</f>
        <v>0</v>
      </c>
      <c r="J56" s="159">
        <f>Мероприятия!N202</f>
        <v>0</v>
      </c>
      <c r="K56" s="159">
        <f>Мероприятия!O202</f>
        <v>0</v>
      </c>
      <c r="L56" s="159">
        <f>Мероприятия!P202</f>
        <v>0</v>
      </c>
      <c r="M56" s="159">
        <f>Мероприятия!Q202</f>
        <v>0</v>
      </c>
      <c r="N56" s="159">
        <f>Мероприятия!R202</f>
        <v>0</v>
      </c>
      <c r="O56" s="159">
        <f>Мероприятия!S202</f>
        <v>0</v>
      </c>
      <c r="P56" s="159">
        <f>Мероприятия!T202</f>
        <v>0</v>
      </c>
      <c r="Q56" s="184">
        <f t="shared" si="9"/>
        <v>0</v>
      </c>
      <c r="R56" s="184">
        <f t="shared" si="14"/>
        <v>0</v>
      </c>
      <c r="S56" s="184">
        <f t="shared" si="24"/>
        <v>0</v>
      </c>
      <c r="T56" s="159">
        <f>Мероприятия!X202</f>
        <v>0</v>
      </c>
      <c r="U56" s="159">
        <f>Мероприятия!Y202</f>
        <v>0</v>
      </c>
      <c r="V56" s="159">
        <f>Мероприятия!AD202</f>
        <v>0</v>
      </c>
      <c r="W56" s="159">
        <f>Мероприятия!AE202</f>
        <v>0</v>
      </c>
      <c r="X56" s="159">
        <f>Мероприятия!AF202</f>
        <v>0</v>
      </c>
      <c r="Y56" s="159">
        <f>Мероприятия!AG202</f>
        <v>0</v>
      </c>
      <c r="Z56" s="159">
        <f>Мероприятия!AH202</f>
        <v>0</v>
      </c>
      <c r="AA56" s="159">
        <f>Мероприятия!AI202</f>
        <v>0</v>
      </c>
      <c r="AB56" s="159">
        <f>Мероприятия!AJ202</f>
        <v>0</v>
      </c>
      <c r="AC56" s="159">
        <f>Мероприятия!AK202</f>
        <v>0</v>
      </c>
      <c r="AD56" s="159">
        <f>Мероприятия!AL202</f>
        <v>0</v>
      </c>
      <c r="AE56" s="159">
        <f>Мероприятия!AM202</f>
        <v>0</v>
      </c>
      <c r="AF56" s="159">
        <f>Мероприятия!AN202</f>
        <v>0</v>
      </c>
      <c r="AG56" s="159">
        <f>Мероприятия!AO202</f>
        <v>0</v>
      </c>
      <c r="AH56" s="107"/>
      <c r="AI56" s="125" t="str">
        <f t="shared" si="0"/>
        <v>стр.9114</v>
      </c>
      <c r="AJ56" s="188">
        <f t="shared" si="1"/>
        <v>0</v>
      </c>
      <c r="AK56" s="188">
        <f t="shared" si="5"/>
        <v>0</v>
      </c>
      <c r="AL56" s="188">
        <f t="shared" si="2"/>
        <v>0</v>
      </c>
      <c r="AM56" s="188">
        <f t="shared" si="6"/>
        <v>0</v>
      </c>
    </row>
    <row r="57" spans="1:39" ht="38.25">
      <c r="A57" s="124" t="s">
        <v>178</v>
      </c>
      <c r="B57" s="117">
        <v>9115</v>
      </c>
      <c r="C57" s="171" t="s">
        <v>58</v>
      </c>
      <c r="D57" s="184">
        <f t="shared" si="7"/>
        <v>0</v>
      </c>
      <c r="E57" s="184">
        <f t="shared" si="13"/>
        <v>0</v>
      </c>
      <c r="F57" s="184">
        <f t="shared" si="23"/>
        <v>0</v>
      </c>
      <c r="G57" s="159">
        <f>Мероприятия!G203</f>
        <v>0</v>
      </c>
      <c r="H57" s="159">
        <f>Мероприятия!H203</f>
        <v>0</v>
      </c>
      <c r="I57" s="159">
        <f>Мероприятия!M203</f>
        <v>0</v>
      </c>
      <c r="J57" s="159">
        <f>Мероприятия!N203</f>
        <v>0</v>
      </c>
      <c r="K57" s="159">
        <f>Мероприятия!O203</f>
        <v>0</v>
      </c>
      <c r="L57" s="159">
        <f>Мероприятия!P203</f>
        <v>0</v>
      </c>
      <c r="M57" s="159">
        <f>Мероприятия!Q203</f>
        <v>0</v>
      </c>
      <c r="N57" s="159">
        <f>Мероприятия!R203</f>
        <v>0</v>
      </c>
      <c r="O57" s="159">
        <f>Мероприятия!S203</f>
        <v>0</v>
      </c>
      <c r="P57" s="159">
        <f>Мероприятия!T203</f>
        <v>0</v>
      </c>
      <c r="Q57" s="184">
        <f t="shared" si="9"/>
        <v>0</v>
      </c>
      <c r="R57" s="184">
        <f t="shared" si="14"/>
        <v>0</v>
      </c>
      <c r="S57" s="184">
        <f t="shared" si="24"/>
        <v>0</v>
      </c>
      <c r="T57" s="159">
        <f>Мероприятия!X203</f>
        <v>0</v>
      </c>
      <c r="U57" s="159">
        <f>Мероприятия!Y203</f>
        <v>0</v>
      </c>
      <c r="V57" s="159">
        <f>Мероприятия!AD203</f>
        <v>0</v>
      </c>
      <c r="W57" s="159">
        <f>Мероприятия!AE203</f>
        <v>0</v>
      </c>
      <c r="X57" s="159">
        <f>Мероприятия!AF203</f>
        <v>0</v>
      </c>
      <c r="Y57" s="159">
        <f>Мероприятия!AG203</f>
        <v>0</v>
      </c>
      <c r="Z57" s="159">
        <f>Мероприятия!AH203</f>
        <v>0</v>
      </c>
      <c r="AA57" s="159">
        <f>Мероприятия!AI203</f>
        <v>0</v>
      </c>
      <c r="AB57" s="159">
        <f>Мероприятия!AJ203</f>
        <v>0</v>
      </c>
      <c r="AC57" s="159">
        <f>Мероприятия!AK203</f>
        <v>0</v>
      </c>
      <c r="AD57" s="159">
        <f>Мероприятия!AL203</f>
        <v>0</v>
      </c>
      <c r="AE57" s="159">
        <f>Мероприятия!AM203</f>
        <v>0</v>
      </c>
      <c r="AF57" s="159">
        <f>Мероприятия!AN203</f>
        <v>0</v>
      </c>
      <c r="AG57" s="159">
        <f>Мероприятия!AO203</f>
        <v>0</v>
      </c>
      <c r="AH57" s="107"/>
      <c r="AI57" s="125" t="str">
        <f t="shared" si="0"/>
        <v>стр.9115</v>
      </c>
      <c r="AJ57" s="188">
        <f t="shared" si="1"/>
        <v>0</v>
      </c>
      <c r="AK57" s="188">
        <f t="shared" si="5"/>
        <v>0</v>
      </c>
      <c r="AL57" s="188">
        <f t="shared" si="2"/>
        <v>0</v>
      </c>
      <c r="AM57" s="188">
        <f t="shared" si="6"/>
        <v>0</v>
      </c>
    </row>
    <row r="58" spans="1:39" ht="63.75">
      <c r="A58" s="124" t="s">
        <v>179</v>
      </c>
      <c r="B58" s="171">
        <v>9116</v>
      </c>
      <c r="C58" s="171" t="s">
        <v>58</v>
      </c>
      <c r="D58" s="184">
        <f t="shared" si="7"/>
        <v>0</v>
      </c>
      <c r="E58" s="184">
        <f t="shared" si="13"/>
        <v>0</v>
      </c>
      <c r="F58" s="184">
        <f t="shared" si="23"/>
        <v>0</v>
      </c>
      <c r="G58" s="159">
        <f>Мероприятия!G204</f>
        <v>0</v>
      </c>
      <c r="H58" s="159">
        <f>Мероприятия!H204</f>
        <v>0</v>
      </c>
      <c r="I58" s="159">
        <f>Мероприятия!M204</f>
        <v>0</v>
      </c>
      <c r="J58" s="159">
        <f>Мероприятия!N204</f>
        <v>0</v>
      </c>
      <c r="K58" s="159">
        <f>Мероприятия!O204</f>
        <v>0</v>
      </c>
      <c r="L58" s="159">
        <f>Мероприятия!P204</f>
        <v>0</v>
      </c>
      <c r="M58" s="159">
        <f>Мероприятия!Q204</f>
        <v>0</v>
      </c>
      <c r="N58" s="159">
        <f>Мероприятия!R204</f>
        <v>0</v>
      </c>
      <c r="O58" s="159">
        <f>Мероприятия!S204</f>
        <v>0</v>
      </c>
      <c r="P58" s="159">
        <f>Мероприятия!T204</f>
        <v>0</v>
      </c>
      <c r="Q58" s="184">
        <f t="shared" si="9"/>
        <v>0</v>
      </c>
      <c r="R58" s="184">
        <f t="shared" si="14"/>
        <v>0</v>
      </c>
      <c r="S58" s="184">
        <f t="shared" si="24"/>
        <v>0</v>
      </c>
      <c r="T58" s="159">
        <f>Мероприятия!X204</f>
        <v>0</v>
      </c>
      <c r="U58" s="159">
        <f>Мероприятия!Y204</f>
        <v>0</v>
      </c>
      <c r="V58" s="159">
        <f>Мероприятия!AD204</f>
        <v>0</v>
      </c>
      <c r="W58" s="159">
        <f>Мероприятия!AE204</f>
        <v>0</v>
      </c>
      <c r="X58" s="159">
        <f>Мероприятия!AF204</f>
        <v>0</v>
      </c>
      <c r="Y58" s="159">
        <f>Мероприятия!AG204</f>
        <v>0</v>
      </c>
      <c r="Z58" s="159">
        <f>Мероприятия!AH204</f>
        <v>0</v>
      </c>
      <c r="AA58" s="159">
        <f>Мероприятия!AI204</f>
        <v>0</v>
      </c>
      <c r="AB58" s="159">
        <f>Мероприятия!AJ204</f>
        <v>0</v>
      </c>
      <c r="AC58" s="159">
        <f>Мероприятия!AK204</f>
        <v>0</v>
      </c>
      <c r="AD58" s="159">
        <f>Мероприятия!AL204</f>
        <v>0</v>
      </c>
      <c r="AE58" s="159">
        <f>Мероприятия!AM204</f>
        <v>0</v>
      </c>
      <c r="AF58" s="159">
        <f>Мероприятия!AN204</f>
        <v>0</v>
      </c>
      <c r="AG58" s="159">
        <f>Мероприятия!AO204</f>
        <v>0</v>
      </c>
      <c r="AH58" s="107"/>
      <c r="AI58" s="125" t="str">
        <f t="shared" si="0"/>
        <v>стр.9116</v>
      </c>
      <c r="AJ58" s="188">
        <f t="shared" si="1"/>
        <v>0</v>
      </c>
      <c r="AK58" s="188">
        <f t="shared" si="5"/>
        <v>0</v>
      </c>
      <c r="AL58" s="188">
        <f t="shared" si="2"/>
        <v>0</v>
      </c>
      <c r="AM58" s="188">
        <f t="shared" si="6"/>
        <v>0</v>
      </c>
    </row>
    <row r="59" spans="1:39" ht="63" customHeight="1">
      <c r="A59" s="128" t="s">
        <v>207</v>
      </c>
      <c r="B59" s="108">
        <v>9120</v>
      </c>
      <c r="C59" s="108" t="s">
        <v>58</v>
      </c>
      <c r="D59" s="119">
        <f t="shared" si="7"/>
        <v>0</v>
      </c>
      <c r="E59" s="119">
        <f t="shared" si="13"/>
        <v>0</v>
      </c>
      <c r="F59" s="119">
        <f t="shared" si="23"/>
        <v>0</v>
      </c>
      <c r="G59" s="161">
        <f>Мероприятия!G205</f>
        <v>0</v>
      </c>
      <c r="H59" s="161">
        <f>Мероприятия!H205</f>
        <v>0</v>
      </c>
      <c r="I59" s="161">
        <f>Мероприятия!M205</f>
        <v>0</v>
      </c>
      <c r="J59" s="161">
        <f>Мероприятия!N205</f>
        <v>0</v>
      </c>
      <c r="K59" s="161">
        <f>Мероприятия!O205</f>
        <v>0</v>
      </c>
      <c r="L59" s="161">
        <f>Мероприятия!P205</f>
        <v>0</v>
      </c>
      <c r="M59" s="161">
        <f>Мероприятия!Q205</f>
        <v>0</v>
      </c>
      <c r="N59" s="161">
        <f>Мероприятия!R205</f>
        <v>0</v>
      </c>
      <c r="O59" s="161">
        <f>Мероприятия!S205</f>
        <v>0</v>
      </c>
      <c r="P59" s="161">
        <f>Мероприятия!T205</f>
        <v>0</v>
      </c>
      <c r="Q59" s="119">
        <f t="shared" si="9"/>
        <v>0</v>
      </c>
      <c r="R59" s="119">
        <f t="shared" si="14"/>
        <v>0</v>
      </c>
      <c r="S59" s="119">
        <f t="shared" si="24"/>
        <v>0</v>
      </c>
      <c r="T59" s="161">
        <f>Мероприятия!X205</f>
        <v>0</v>
      </c>
      <c r="U59" s="161">
        <f>Мероприятия!Y205</f>
        <v>0</v>
      </c>
      <c r="V59" s="161">
        <f>Мероприятия!AD205</f>
        <v>0</v>
      </c>
      <c r="W59" s="161">
        <f>Мероприятия!AE205</f>
        <v>0</v>
      </c>
      <c r="X59" s="161">
        <f>Мероприятия!AF205</f>
        <v>0</v>
      </c>
      <c r="Y59" s="161">
        <f>Мероприятия!AG205</f>
        <v>0</v>
      </c>
      <c r="Z59" s="161">
        <f>Мероприятия!AH205</f>
        <v>0</v>
      </c>
      <c r="AA59" s="161">
        <f>Мероприятия!AI205</f>
        <v>0</v>
      </c>
      <c r="AB59" s="161">
        <f>Мероприятия!AJ205</f>
        <v>0</v>
      </c>
      <c r="AC59" s="161">
        <f>Мероприятия!AK205</f>
        <v>0</v>
      </c>
      <c r="AD59" s="161">
        <f>Мероприятия!AL205</f>
        <v>0</v>
      </c>
      <c r="AE59" s="161">
        <f>Мероприятия!AM205</f>
        <v>0</v>
      </c>
      <c r="AF59" s="161">
        <f>Мероприятия!AN205</f>
        <v>0</v>
      </c>
      <c r="AG59" s="161">
        <f>Мероприятия!AO205</f>
        <v>0</v>
      </c>
      <c r="AH59" s="107"/>
      <c r="AI59" s="125" t="str">
        <f t="shared" si="0"/>
        <v>стр.9120</v>
      </c>
      <c r="AJ59" s="188">
        <f t="shared" si="1"/>
        <v>0</v>
      </c>
      <c r="AK59" s="188">
        <f t="shared" si="5"/>
        <v>0</v>
      </c>
      <c r="AL59" s="188">
        <f t="shared" si="2"/>
        <v>0</v>
      </c>
      <c r="AM59" s="188">
        <f t="shared" si="6"/>
        <v>0</v>
      </c>
    </row>
    <row r="60" spans="1:39" ht="25.5">
      <c r="A60" s="128" t="s">
        <v>208</v>
      </c>
      <c r="B60" s="108">
        <v>9130</v>
      </c>
      <c r="C60" s="108" t="s">
        <v>59</v>
      </c>
      <c r="D60" s="121" t="s">
        <v>90</v>
      </c>
      <c r="E60" s="121" t="s">
        <v>90</v>
      </c>
      <c r="F60" s="119">
        <f t="shared" si="23"/>
        <v>0</v>
      </c>
      <c r="G60" s="121" t="s">
        <v>90</v>
      </c>
      <c r="H60" s="119">
        <f>SUM(H61:H71)</f>
        <v>0</v>
      </c>
      <c r="I60" s="121" t="s">
        <v>90</v>
      </c>
      <c r="J60" s="119">
        <f>SUM(J61:J71)</f>
        <v>0</v>
      </c>
      <c r="K60" s="121" t="s">
        <v>90</v>
      </c>
      <c r="L60" s="119">
        <f>SUM(L61:L71)</f>
        <v>0</v>
      </c>
      <c r="M60" s="121" t="s">
        <v>90</v>
      </c>
      <c r="N60" s="119">
        <f>SUM(N61:N71)</f>
        <v>0</v>
      </c>
      <c r="O60" s="121" t="s">
        <v>90</v>
      </c>
      <c r="P60" s="119">
        <f>SUM(P61:P71)</f>
        <v>0</v>
      </c>
      <c r="Q60" s="121" t="s">
        <v>90</v>
      </c>
      <c r="R60" s="121" t="s">
        <v>90</v>
      </c>
      <c r="S60" s="119">
        <f t="shared" si="24"/>
        <v>0</v>
      </c>
      <c r="T60" s="121" t="s">
        <v>90</v>
      </c>
      <c r="U60" s="119">
        <f>SUM(U61:U71)</f>
        <v>0</v>
      </c>
      <c r="V60" s="121" t="s">
        <v>90</v>
      </c>
      <c r="W60" s="119">
        <f>SUM(W61:W71)</f>
        <v>0</v>
      </c>
      <c r="X60" s="121" t="s">
        <v>90</v>
      </c>
      <c r="Y60" s="119">
        <f>SUM(Y61:Y71)</f>
        <v>0</v>
      </c>
      <c r="Z60" s="121" t="s">
        <v>90</v>
      </c>
      <c r="AA60" s="119">
        <f>SUM(AA61:AA71)</f>
        <v>0</v>
      </c>
      <c r="AB60" s="121" t="s">
        <v>90</v>
      </c>
      <c r="AC60" s="119">
        <f>SUM(AC61:AC71)</f>
        <v>0</v>
      </c>
      <c r="AD60" s="121" t="s">
        <v>90</v>
      </c>
      <c r="AE60" s="119">
        <f>SUM(AE61:AE71)</f>
        <v>0</v>
      </c>
      <c r="AF60" s="121" t="s">
        <v>90</v>
      </c>
      <c r="AG60" s="119">
        <f>SUM(AG61:AG71)</f>
        <v>0</v>
      </c>
      <c r="AH60" s="107"/>
      <c r="AI60" s="125" t="str">
        <f t="shared" si="0"/>
        <v>стр.9130</v>
      </c>
      <c r="AJ60" s="121" t="s">
        <v>90</v>
      </c>
      <c r="AK60" s="188">
        <f t="shared" si="5"/>
        <v>0</v>
      </c>
      <c r="AL60" s="121" t="s">
        <v>90</v>
      </c>
      <c r="AM60" s="188">
        <f t="shared" si="6"/>
        <v>0</v>
      </c>
    </row>
    <row r="61" spans="1:39" ht="25.5">
      <c r="A61" s="124" t="s">
        <v>195</v>
      </c>
      <c r="B61" s="171">
        <v>9131</v>
      </c>
      <c r="C61" s="140" t="s">
        <v>93</v>
      </c>
      <c r="D61" s="185">
        <f aca="true" t="shared" si="27" ref="D61:D68">SUM(G61,I61,M61,O61)</f>
        <v>0</v>
      </c>
      <c r="E61" s="184">
        <f>IF(D61&lt;&gt;0,F61/D61*1000,0)</f>
        <v>0</v>
      </c>
      <c r="F61" s="184">
        <f t="shared" si="23"/>
        <v>0</v>
      </c>
      <c r="G61" s="160">
        <f>Мероприятия!G207</f>
        <v>0</v>
      </c>
      <c r="H61" s="159">
        <f>Мероприятия!H207</f>
        <v>0</v>
      </c>
      <c r="I61" s="160">
        <f>Мероприятия!M207</f>
        <v>0</v>
      </c>
      <c r="J61" s="159">
        <f>Мероприятия!N207</f>
        <v>0</v>
      </c>
      <c r="K61" s="160">
        <f>Мероприятия!O207</f>
        <v>0</v>
      </c>
      <c r="L61" s="159">
        <f>Мероприятия!P207</f>
        <v>0</v>
      </c>
      <c r="M61" s="160">
        <f>Мероприятия!Q207</f>
        <v>0</v>
      </c>
      <c r="N61" s="159">
        <f>Мероприятия!R207</f>
        <v>0</v>
      </c>
      <c r="O61" s="160">
        <f>Мероприятия!S207</f>
        <v>0</v>
      </c>
      <c r="P61" s="159">
        <f>Мероприятия!T207</f>
        <v>0</v>
      </c>
      <c r="Q61" s="185">
        <f aca="true" t="shared" si="28" ref="Q61:Q68">SUM(T61,V61,Z61,AB61)</f>
        <v>0</v>
      </c>
      <c r="R61" s="184">
        <f>IF(Q61&lt;&gt;0,S61/Q61*1000,0)</f>
        <v>0</v>
      </c>
      <c r="S61" s="184">
        <f t="shared" si="24"/>
        <v>0</v>
      </c>
      <c r="T61" s="160">
        <f>Мероприятия!X207</f>
        <v>0</v>
      </c>
      <c r="U61" s="159">
        <f>Мероприятия!Y207</f>
        <v>0</v>
      </c>
      <c r="V61" s="160">
        <f>Мероприятия!AD207</f>
        <v>0</v>
      </c>
      <c r="W61" s="159">
        <f>Мероприятия!AE207</f>
        <v>0</v>
      </c>
      <c r="X61" s="160">
        <f>Мероприятия!AF207</f>
        <v>0</v>
      </c>
      <c r="Y61" s="159">
        <f>Мероприятия!AG207</f>
        <v>0</v>
      </c>
      <c r="Z61" s="160">
        <f>Мероприятия!AH207</f>
        <v>0</v>
      </c>
      <c r="AA61" s="159">
        <f>Мероприятия!AI207</f>
        <v>0</v>
      </c>
      <c r="AB61" s="160">
        <f>Мероприятия!AJ207</f>
        <v>0</v>
      </c>
      <c r="AC61" s="159">
        <f>Мероприятия!AK207</f>
        <v>0</v>
      </c>
      <c r="AD61" s="160">
        <f>Мероприятия!AL207</f>
        <v>0</v>
      </c>
      <c r="AE61" s="159">
        <f>Мероприятия!AM207</f>
        <v>0</v>
      </c>
      <c r="AF61" s="160">
        <f>Мероприятия!AN207</f>
        <v>0</v>
      </c>
      <c r="AG61" s="159">
        <f>Мероприятия!AO207</f>
        <v>0</v>
      </c>
      <c r="AH61" s="107"/>
      <c r="AI61" s="125" t="str">
        <f t="shared" si="0"/>
        <v>стр.9131</v>
      </c>
      <c r="AJ61" s="188">
        <f t="shared" si="1"/>
        <v>0</v>
      </c>
      <c r="AK61" s="188">
        <f t="shared" si="5"/>
        <v>0</v>
      </c>
      <c r="AL61" s="188">
        <f t="shared" si="2"/>
        <v>0</v>
      </c>
      <c r="AM61" s="188">
        <f t="shared" si="6"/>
        <v>0</v>
      </c>
    </row>
    <row r="62" spans="1:39" ht="25.5">
      <c r="A62" s="124" t="s">
        <v>180</v>
      </c>
      <c r="B62" s="171">
        <v>9132</v>
      </c>
      <c r="C62" s="171" t="s">
        <v>58</v>
      </c>
      <c r="D62" s="184">
        <f t="shared" si="27"/>
        <v>0</v>
      </c>
      <c r="E62" s="184">
        <f aca="true" t="shared" si="29" ref="E62:E77">IF(D62&lt;&gt;0,F62/D62*1000,0)</f>
        <v>0</v>
      </c>
      <c r="F62" s="184">
        <f t="shared" si="23"/>
        <v>0</v>
      </c>
      <c r="G62" s="160">
        <f>Мероприятия!G208</f>
        <v>0</v>
      </c>
      <c r="H62" s="160">
        <f>Мероприятия!H208</f>
        <v>0</v>
      </c>
      <c r="I62" s="160">
        <f>Мероприятия!M208</f>
        <v>0</v>
      </c>
      <c r="J62" s="160">
        <f>Мероприятия!N208</f>
        <v>0</v>
      </c>
      <c r="K62" s="160">
        <f>Мероприятия!O208</f>
        <v>0</v>
      </c>
      <c r="L62" s="160">
        <f>Мероприятия!P208</f>
        <v>0</v>
      </c>
      <c r="M62" s="160">
        <f>Мероприятия!Q208</f>
        <v>0</v>
      </c>
      <c r="N62" s="160">
        <f>Мероприятия!R208</f>
        <v>0</v>
      </c>
      <c r="O62" s="160">
        <f>Мероприятия!S208</f>
        <v>0</v>
      </c>
      <c r="P62" s="160">
        <f>Мероприятия!T208</f>
        <v>0</v>
      </c>
      <c r="Q62" s="184">
        <f t="shared" si="28"/>
        <v>0</v>
      </c>
      <c r="R62" s="184">
        <f aca="true" t="shared" si="30" ref="R62:R77">IF(Q62&lt;&gt;0,S62/Q62*1000,0)</f>
        <v>0</v>
      </c>
      <c r="S62" s="184">
        <f t="shared" si="24"/>
        <v>0</v>
      </c>
      <c r="T62" s="160">
        <f>Мероприятия!X208</f>
        <v>0</v>
      </c>
      <c r="U62" s="160">
        <f>Мероприятия!Y208</f>
        <v>0</v>
      </c>
      <c r="V62" s="160">
        <f>Мероприятия!AD208</f>
        <v>0</v>
      </c>
      <c r="W62" s="160">
        <f>Мероприятия!AE208</f>
        <v>0</v>
      </c>
      <c r="X62" s="160">
        <f>Мероприятия!AF208</f>
        <v>0</v>
      </c>
      <c r="Y62" s="160">
        <f>Мероприятия!AG208</f>
        <v>0</v>
      </c>
      <c r="Z62" s="160">
        <f>Мероприятия!AH208</f>
        <v>0</v>
      </c>
      <c r="AA62" s="160">
        <f>Мероприятия!AI208</f>
        <v>0</v>
      </c>
      <c r="AB62" s="160">
        <f>Мероприятия!AJ208</f>
        <v>0</v>
      </c>
      <c r="AC62" s="160">
        <f>Мероприятия!AK208</f>
        <v>0</v>
      </c>
      <c r="AD62" s="160">
        <f>Мероприятия!AL208</f>
        <v>0</v>
      </c>
      <c r="AE62" s="160">
        <f>Мероприятия!AM208</f>
        <v>0</v>
      </c>
      <c r="AF62" s="160">
        <f>Мероприятия!AN208</f>
        <v>0</v>
      </c>
      <c r="AG62" s="160">
        <f>Мероприятия!AO208</f>
        <v>0</v>
      </c>
      <c r="AH62" s="107"/>
      <c r="AI62" s="125" t="str">
        <f t="shared" si="0"/>
        <v>стр.9132</v>
      </c>
      <c r="AJ62" s="188">
        <f t="shared" si="1"/>
        <v>0</v>
      </c>
      <c r="AK62" s="188">
        <f t="shared" si="5"/>
        <v>0</v>
      </c>
      <c r="AL62" s="188">
        <f t="shared" si="2"/>
        <v>0</v>
      </c>
      <c r="AM62" s="188">
        <f t="shared" si="6"/>
        <v>0</v>
      </c>
    </row>
    <row r="63" spans="1:39" ht="25.5">
      <c r="A63" s="124" t="s">
        <v>181</v>
      </c>
      <c r="B63" s="171">
        <v>9133</v>
      </c>
      <c r="C63" s="171" t="s">
        <v>58</v>
      </c>
      <c r="D63" s="184">
        <f t="shared" si="27"/>
        <v>0</v>
      </c>
      <c r="E63" s="184">
        <f t="shared" si="29"/>
        <v>0</v>
      </c>
      <c r="F63" s="184">
        <f t="shared" si="23"/>
        <v>0</v>
      </c>
      <c r="G63" s="160">
        <f>Мероприятия!G209</f>
        <v>0</v>
      </c>
      <c r="H63" s="160">
        <f>Мероприятия!H209</f>
        <v>0</v>
      </c>
      <c r="I63" s="160">
        <f>Мероприятия!M209</f>
        <v>0</v>
      </c>
      <c r="J63" s="160">
        <f>Мероприятия!N209</f>
        <v>0</v>
      </c>
      <c r="K63" s="160">
        <f>Мероприятия!O209</f>
        <v>0</v>
      </c>
      <c r="L63" s="160">
        <f>Мероприятия!P209</f>
        <v>0</v>
      </c>
      <c r="M63" s="160">
        <f>Мероприятия!Q209</f>
        <v>0</v>
      </c>
      <c r="N63" s="160">
        <f>Мероприятия!R209</f>
        <v>0</v>
      </c>
      <c r="O63" s="160">
        <f>Мероприятия!S209</f>
        <v>0</v>
      </c>
      <c r="P63" s="160">
        <f>Мероприятия!T209</f>
        <v>0</v>
      </c>
      <c r="Q63" s="184">
        <f t="shared" si="28"/>
        <v>0</v>
      </c>
      <c r="R63" s="184">
        <f t="shared" si="30"/>
        <v>0</v>
      </c>
      <c r="S63" s="184">
        <f t="shared" si="24"/>
        <v>0</v>
      </c>
      <c r="T63" s="160">
        <f>Мероприятия!X209</f>
        <v>0</v>
      </c>
      <c r="U63" s="160">
        <f>Мероприятия!Y209</f>
        <v>0</v>
      </c>
      <c r="V63" s="160">
        <f>Мероприятия!AD209</f>
        <v>0</v>
      </c>
      <c r="W63" s="160">
        <f>Мероприятия!AE209</f>
        <v>0</v>
      </c>
      <c r="X63" s="160">
        <f>Мероприятия!AF209</f>
        <v>0</v>
      </c>
      <c r="Y63" s="160">
        <f>Мероприятия!AG209</f>
        <v>0</v>
      </c>
      <c r="Z63" s="160">
        <f>Мероприятия!AH209</f>
        <v>0</v>
      </c>
      <c r="AA63" s="160">
        <f>Мероприятия!AI209</f>
        <v>0</v>
      </c>
      <c r="AB63" s="160">
        <f>Мероприятия!AJ209</f>
        <v>0</v>
      </c>
      <c r="AC63" s="160">
        <f>Мероприятия!AK209</f>
        <v>0</v>
      </c>
      <c r="AD63" s="160">
        <f>Мероприятия!AL209</f>
        <v>0</v>
      </c>
      <c r="AE63" s="160">
        <f>Мероприятия!AM209</f>
        <v>0</v>
      </c>
      <c r="AF63" s="160">
        <f>Мероприятия!AN209</f>
        <v>0</v>
      </c>
      <c r="AG63" s="160">
        <f>Мероприятия!AO209</f>
        <v>0</v>
      </c>
      <c r="AH63" s="107"/>
      <c r="AI63" s="125" t="str">
        <f t="shared" si="0"/>
        <v>стр.9133</v>
      </c>
      <c r="AJ63" s="188">
        <f t="shared" si="1"/>
        <v>0</v>
      </c>
      <c r="AK63" s="188">
        <f t="shared" si="5"/>
        <v>0</v>
      </c>
      <c r="AL63" s="188">
        <f t="shared" si="2"/>
        <v>0</v>
      </c>
      <c r="AM63" s="188">
        <f t="shared" si="6"/>
        <v>0</v>
      </c>
    </row>
    <row r="64" spans="1:39" ht="38.25">
      <c r="A64" s="124" t="s">
        <v>182</v>
      </c>
      <c r="B64" s="171">
        <v>9134</v>
      </c>
      <c r="C64" s="171" t="s">
        <v>58</v>
      </c>
      <c r="D64" s="184">
        <f t="shared" si="27"/>
        <v>0</v>
      </c>
      <c r="E64" s="184">
        <f t="shared" si="29"/>
        <v>0</v>
      </c>
      <c r="F64" s="184">
        <f t="shared" si="23"/>
        <v>0</v>
      </c>
      <c r="G64" s="160">
        <f>Мероприятия!G210</f>
        <v>0</v>
      </c>
      <c r="H64" s="160">
        <f>Мероприятия!H210</f>
        <v>0</v>
      </c>
      <c r="I64" s="160">
        <f>Мероприятия!M210</f>
        <v>0</v>
      </c>
      <c r="J64" s="160">
        <f>Мероприятия!N210</f>
        <v>0</v>
      </c>
      <c r="K64" s="160">
        <f>Мероприятия!O210</f>
        <v>0</v>
      </c>
      <c r="L64" s="160">
        <f>Мероприятия!P210</f>
        <v>0</v>
      </c>
      <c r="M64" s="160">
        <f>Мероприятия!Q210</f>
        <v>0</v>
      </c>
      <c r="N64" s="160">
        <f>Мероприятия!R210</f>
        <v>0</v>
      </c>
      <c r="O64" s="160">
        <f>Мероприятия!S210</f>
        <v>0</v>
      </c>
      <c r="P64" s="160">
        <f>Мероприятия!T210</f>
        <v>0</v>
      </c>
      <c r="Q64" s="184">
        <f t="shared" si="28"/>
        <v>0</v>
      </c>
      <c r="R64" s="184">
        <f t="shared" si="30"/>
        <v>0</v>
      </c>
      <c r="S64" s="184">
        <f t="shared" si="24"/>
        <v>0</v>
      </c>
      <c r="T64" s="160">
        <f>Мероприятия!X210</f>
        <v>0</v>
      </c>
      <c r="U64" s="160">
        <f>Мероприятия!Y210</f>
        <v>0</v>
      </c>
      <c r="V64" s="160">
        <f>Мероприятия!AD210</f>
        <v>0</v>
      </c>
      <c r="W64" s="160">
        <f>Мероприятия!AE210</f>
        <v>0</v>
      </c>
      <c r="X64" s="160">
        <f>Мероприятия!AF210</f>
        <v>0</v>
      </c>
      <c r="Y64" s="160">
        <f>Мероприятия!AG210</f>
        <v>0</v>
      </c>
      <c r="Z64" s="160">
        <f>Мероприятия!AH210</f>
        <v>0</v>
      </c>
      <c r="AA64" s="160">
        <f>Мероприятия!AI210</f>
        <v>0</v>
      </c>
      <c r="AB64" s="160">
        <f>Мероприятия!AJ210</f>
        <v>0</v>
      </c>
      <c r="AC64" s="160">
        <f>Мероприятия!AK210</f>
        <v>0</v>
      </c>
      <c r="AD64" s="160">
        <f>Мероприятия!AL210</f>
        <v>0</v>
      </c>
      <c r="AE64" s="160">
        <f>Мероприятия!AM210</f>
        <v>0</v>
      </c>
      <c r="AF64" s="160">
        <f>Мероприятия!AN210</f>
        <v>0</v>
      </c>
      <c r="AG64" s="160">
        <f>Мероприятия!AO210</f>
        <v>0</v>
      </c>
      <c r="AH64" s="107"/>
      <c r="AI64" s="125" t="str">
        <f t="shared" si="0"/>
        <v>стр.9134</v>
      </c>
      <c r="AJ64" s="188">
        <f t="shared" si="1"/>
        <v>0</v>
      </c>
      <c r="AK64" s="188">
        <f t="shared" si="5"/>
        <v>0</v>
      </c>
      <c r="AL64" s="188">
        <f t="shared" si="2"/>
        <v>0</v>
      </c>
      <c r="AM64" s="188">
        <f t="shared" si="6"/>
        <v>0</v>
      </c>
    </row>
    <row r="65" spans="1:39" ht="25.5">
      <c r="A65" s="124" t="s">
        <v>183</v>
      </c>
      <c r="B65" s="171">
        <v>9135</v>
      </c>
      <c r="C65" s="171" t="s">
        <v>58</v>
      </c>
      <c r="D65" s="184">
        <f t="shared" si="27"/>
        <v>0</v>
      </c>
      <c r="E65" s="184">
        <f t="shared" si="29"/>
        <v>0</v>
      </c>
      <c r="F65" s="184">
        <f t="shared" si="23"/>
        <v>0</v>
      </c>
      <c r="G65" s="160">
        <f>Мероприятия!G211</f>
        <v>0</v>
      </c>
      <c r="H65" s="160">
        <f>Мероприятия!H211</f>
        <v>0</v>
      </c>
      <c r="I65" s="160">
        <f>Мероприятия!M211</f>
        <v>0</v>
      </c>
      <c r="J65" s="160">
        <f>Мероприятия!N211</f>
        <v>0</v>
      </c>
      <c r="K65" s="160">
        <f>Мероприятия!O211</f>
        <v>0</v>
      </c>
      <c r="L65" s="160">
        <f>Мероприятия!P211</f>
        <v>0</v>
      </c>
      <c r="M65" s="160">
        <f>Мероприятия!Q211</f>
        <v>0</v>
      </c>
      <c r="N65" s="160">
        <f>Мероприятия!R211</f>
        <v>0</v>
      </c>
      <c r="O65" s="160">
        <f>Мероприятия!S211</f>
        <v>0</v>
      </c>
      <c r="P65" s="160">
        <f>Мероприятия!T211</f>
        <v>0</v>
      </c>
      <c r="Q65" s="184">
        <f t="shared" si="28"/>
        <v>0</v>
      </c>
      <c r="R65" s="184">
        <f t="shared" si="30"/>
        <v>0</v>
      </c>
      <c r="S65" s="184">
        <f t="shared" si="24"/>
        <v>0</v>
      </c>
      <c r="T65" s="160">
        <f>Мероприятия!X211</f>
        <v>0</v>
      </c>
      <c r="U65" s="160">
        <f>Мероприятия!Y211</f>
        <v>0</v>
      </c>
      <c r="V65" s="160">
        <f>Мероприятия!AD211</f>
        <v>0</v>
      </c>
      <c r="W65" s="160">
        <f>Мероприятия!AE211</f>
        <v>0</v>
      </c>
      <c r="X65" s="160">
        <f>Мероприятия!AF211</f>
        <v>0</v>
      </c>
      <c r="Y65" s="160">
        <f>Мероприятия!AG211</f>
        <v>0</v>
      </c>
      <c r="Z65" s="160">
        <f>Мероприятия!AH211</f>
        <v>0</v>
      </c>
      <c r="AA65" s="160">
        <f>Мероприятия!AI211</f>
        <v>0</v>
      </c>
      <c r="AB65" s="160">
        <f>Мероприятия!AJ211</f>
        <v>0</v>
      </c>
      <c r="AC65" s="160">
        <f>Мероприятия!AK211</f>
        <v>0</v>
      </c>
      <c r="AD65" s="160">
        <f>Мероприятия!AL211</f>
        <v>0</v>
      </c>
      <c r="AE65" s="160">
        <f>Мероприятия!AM211</f>
        <v>0</v>
      </c>
      <c r="AF65" s="160">
        <f>Мероприятия!AN211</f>
        <v>0</v>
      </c>
      <c r="AG65" s="160">
        <f>Мероприятия!AO211</f>
        <v>0</v>
      </c>
      <c r="AH65" s="107"/>
      <c r="AI65" s="125" t="str">
        <f t="shared" si="0"/>
        <v>стр.9135</v>
      </c>
      <c r="AJ65" s="188">
        <f t="shared" si="1"/>
        <v>0</v>
      </c>
      <c r="AK65" s="188">
        <f t="shared" si="5"/>
        <v>0</v>
      </c>
      <c r="AL65" s="188">
        <f t="shared" si="2"/>
        <v>0</v>
      </c>
      <c r="AM65" s="188">
        <f t="shared" si="6"/>
        <v>0</v>
      </c>
    </row>
    <row r="66" spans="1:39" ht="25.5">
      <c r="A66" s="124" t="s">
        <v>184</v>
      </c>
      <c r="B66" s="171">
        <v>9136</v>
      </c>
      <c r="C66" s="171" t="s">
        <v>58</v>
      </c>
      <c r="D66" s="184">
        <f t="shared" si="27"/>
        <v>0</v>
      </c>
      <c r="E66" s="184">
        <f t="shared" si="29"/>
        <v>0</v>
      </c>
      <c r="F66" s="184">
        <f t="shared" si="23"/>
        <v>0</v>
      </c>
      <c r="G66" s="160">
        <f>Мероприятия!G212</f>
        <v>0</v>
      </c>
      <c r="H66" s="160">
        <f>Мероприятия!H212</f>
        <v>0</v>
      </c>
      <c r="I66" s="160">
        <f>Мероприятия!M212</f>
        <v>0</v>
      </c>
      <c r="J66" s="160">
        <f>Мероприятия!N212</f>
        <v>0</v>
      </c>
      <c r="K66" s="160">
        <f>Мероприятия!O212</f>
        <v>0</v>
      </c>
      <c r="L66" s="160">
        <f>Мероприятия!P212</f>
        <v>0</v>
      </c>
      <c r="M66" s="160">
        <f>Мероприятия!Q212</f>
        <v>0</v>
      </c>
      <c r="N66" s="160">
        <f>Мероприятия!R212</f>
        <v>0</v>
      </c>
      <c r="O66" s="160">
        <f>Мероприятия!S212</f>
        <v>0</v>
      </c>
      <c r="P66" s="160">
        <f>Мероприятия!T212</f>
        <v>0</v>
      </c>
      <c r="Q66" s="184">
        <f t="shared" si="28"/>
        <v>0</v>
      </c>
      <c r="R66" s="184">
        <f t="shared" si="30"/>
        <v>0</v>
      </c>
      <c r="S66" s="184">
        <f t="shared" si="24"/>
        <v>0</v>
      </c>
      <c r="T66" s="160">
        <f>Мероприятия!X212</f>
        <v>0</v>
      </c>
      <c r="U66" s="160">
        <f>Мероприятия!Y212</f>
        <v>0</v>
      </c>
      <c r="V66" s="160">
        <f>Мероприятия!AD212</f>
        <v>0</v>
      </c>
      <c r="W66" s="160">
        <f>Мероприятия!AE212</f>
        <v>0</v>
      </c>
      <c r="X66" s="160">
        <f>Мероприятия!AF212</f>
        <v>0</v>
      </c>
      <c r="Y66" s="160">
        <f>Мероприятия!AG212</f>
        <v>0</v>
      </c>
      <c r="Z66" s="160">
        <f>Мероприятия!AH212</f>
        <v>0</v>
      </c>
      <c r="AA66" s="160">
        <f>Мероприятия!AI212</f>
        <v>0</v>
      </c>
      <c r="AB66" s="160">
        <f>Мероприятия!AJ212</f>
        <v>0</v>
      </c>
      <c r="AC66" s="160">
        <f>Мероприятия!AK212</f>
        <v>0</v>
      </c>
      <c r="AD66" s="160">
        <f>Мероприятия!AL212</f>
        <v>0</v>
      </c>
      <c r="AE66" s="160">
        <f>Мероприятия!AM212</f>
        <v>0</v>
      </c>
      <c r="AF66" s="160">
        <f>Мероприятия!AN212</f>
        <v>0</v>
      </c>
      <c r="AG66" s="160">
        <f>Мероприятия!AO212</f>
        <v>0</v>
      </c>
      <c r="AH66" s="107"/>
      <c r="AI66" s="125" t="str">
        <f t="shared" si="0"/>
        <v>стр.9136</v>
      </c>
      <c r="AJ66" s="188">
        <f t="shared" si="1"/>
        <v>0</v>
      </c>
      <c r="AK66" s="188">
        <f t="shared" si="5"/>
        <v>0</v>
      </c>
      <c r="AL66" s="188">
        <f t="shared" si="2"/>
        <v>0</v>
      </c>
      <c r="AM66" s="188">
        <f t="shared" si="6"/>
        <v>0</v>
      </c>
    </row>
    <row r="67" spans="1:39" ht="38.25">
      <c r="A67" s="124" t="s">
        <v>185</v>
      </c>
      <c r="B67" s="171">
        <v>9137</v>
      </c>
      <c r="C67" s="171" t="s">
        <v>58</v>
      </c>
      <c r="D67" s="184">
        <f t="shared" si="27"/>
        <v>0</v>
      </c>
      <c r="E67" s="184">
        <f t="shared" si="29"/>
        <v>0</v>
      </c>
      <c r="F67" s="184">
        <f t="shared" si="23"/>
        <v>0</v>
      </c>
      <c r="G67" s="160">
        <f>Мероприятия!G213</f>
        <v>0</v>
      </c>
      <c r="H67" s="160">
        <f>Мероприятия!H213</f>
        <v>0</v>
      </c>
      <c r="I67" s="160">
        <f>Мероприятия!M213</f>
        <v>0</v>
      </c>
      <c r="J67" s="160">
        <f>Мероприятия!N213</f>
        <v>0</v>
      </c>
      <c r="K67" s="160">
        <f>Мероприятия!O213</f>
        <v>0</v>
      </c>
      <c r="L67" s="160">
        <f>Мероприятия!P213</f>
        <v>0</v>
      </c>
      <c r="M67" s="160">
        <f>Мероприятия!Q213</f>
        <v>0</v>
      </c>
      <c r="N67" s="160">
        <f>Мероприятия!R213</f>
        <v>0</v>
      </c>
      <c r="O67" s="160">
        <f>Мероприятия!S213</f>
        <v>0</v>
      </c>
      <c r="P67" s="160">
        <f>Мероприятия!T213</f>
        <v>0</v>
      </c>
      <c r="Q67" s="184">
        <f t="shared" si="28"/>
        <v>0</v>
      </c>
      <c r="R67" s="184">
        <f t="shared" si="30"/>
        <v>0</v>
      </c>
      <c r="S67" s="184">
        <f t="shared" si="24"/>
        <v>0</v>
      </c>
      <c r="T67" s="160">
        <f>Мероприятия!X213</f>
        <v>0</v>
      </c>
      <c r="U67" s="160">
        <f>Мероприятия!Y213</f>
        <v>0</v>
      </c>
      <c r="V67" s="160">
        <f>Мероприятия!AD213</f>
        <v>0</v>
      </c>
      <c r="W67" s="160">
        <f>Мероприятия!AE213</f>
        <v>0</v>
      </c>
      <c r="X67" s="160">
        <f>Мероприятия!AF213</f>
        <v>0</v>
      </c>
      <c r="Y67" s="160">
        <f>Мероприятия!AG213</f>
        <v>0</v>
      </c>
      <c r="Z67" s="160">
        <f>Мероприятия!AH213</f>
        <v>0</v>
      </c>
      <c r="AA67" s="160">
        <f>Мероприятия!AI213</f>
        <v>0</v>
      </c>
      <c r="AB67" s="160">
        <f>Мероприятия!AJ213</f>
        <v>0</v>
      </c>
      <c r="AC67" s="160">
        <f>Мероприятия!AK213</f>
        <v>0</v>
      </c>
      <c r="AD67" s="160">
        <f>Мероприятия!AL213</f>
        <v>0</v>
      </c>
      <c r="AE67" s="160">
        <f>Мероприятия!AM213</f>
        <v>0</v>
      </c>
      <c r="AF67" s="160">
        <f>Мероприятия!AN213</f>
        <v>0</v>
      </c>
      <c r="AG67" s="160">
        <f>Мероприятия!AO213</f>
        <v>0</v>
      </c>
      <c r="AH67" s="107"/>
      <c r="AI67" s="125" t="str">
        <f t="shared" si="0"/>
        <v>стр.9137</v>
      </c>
      <c r="AJ67" s="188">
        <f t="shared" si="1"/>
        <v>0</v>
      </c>
      <c r="AK67" s="188">
        <f t="shared" si="5"/>
        <v>0</v>
      </c>
      <c r="AL67" s="188">
        <f t="shared" si="2"/>
        <v>0</v>
      </c>
      <c r="AM67" s="188">
        <f t="shared" si="6"/>
        <v>0</v>
      </c>
    </row>
    <row r="68" spans="1:39" ht="38.25">
      <c r="A68" s="124" t="s">
        <v>186</v>
      </c>
      <c r="B68" s="171">
        <v>9138</v>
      </c>
      <c r="C68" s="171" t="s">
        <v>58</v>
      </c>
      <c r="D68" s="184">
        <f t="shared" si="27"/>
        <v>0</v>
      </c>
      <c r="E68" s="184">
        <f>IF(D68&lt;&gt;0,F68/D68*1000,0)</f>
        <v>0</v>
      </c>
      <c r="F68" s="184">
        <f t="shared" si="23"/>
        <v>0</v>
      </c>
      <c r="G68" s="160">
        <f>Мероприятия!G214</f>
        <v>0</v>
      </c>
      <c r="H68" s="160">
        <f>Мероприятия!H214</f>
        <v>0</v>
      </c>
      <c r="I68" s="160">
        <f>Мероприятия!M214</f>
        <v>0</v>
      </c>
      <c r="J68" s="160">
        <f>Мероприятия!N214</f>
        <v>0</v>
      </c>
      <c r="K68" s="160">
        <f>Мероприятия!O214</f>
        <v>0</v>
      </c>
      <c r="L68" s="160">
        <f>Мероприятия!P214</f>
        <v>0</v>
      </c>
      <c r="M68" s="160">
        <f>Мероприятия!Q214</f>
        <v>0</v>
      </c>
      <c r="N68" s="160">
        <f>Мероприятия!R214</f>
        <v>0</v>
      </c>
      <c r="O68" s="160">
        <f>Мероприятия!S214</f>
        <v>0</v>
      </c>
      <c r="P68" s="160">
        <f>Мероприятия!T214</f>
        <v>0</v>
      </c>
      <c r="Q68" s="184">
        <f t="shared" si="28"/>
        <v>0</v>
      </c>
      <c r="R68" s="184">
        <f>IF(Q68&lt;&gt;0,S68/Q68*1000,0)</f>
        <v>0</v>
      </c>
      <c r="S68" s="184">
        <f t="shared" si="24"/>
        <v>0</v>
      </c>
      <c r="T68" s="160">
        <f>Мероприятия!X214</f>
        <v>0</v>
      </c>
      <c r="U68" s="160">
        <f>Мероприятия!Y214</f>
        <v>0</v>
      </c>
      <c r="V68" s="160">
        <f>Мероприятия!AD214</f>
        <v>0</v>
      </c>
      <c r="W68" s="160">
        <f>Мероприятия!AE214</f>
        <v>0</v>
      </c>
      <c r="X68" s="160">
        <f>Мероприятия!AF214</f>
        <v>0</v>
      </c>
      <c r="Y68" s="160">
        <f>Мероприятия!AG214</f>
        <v>0</v>
      </c>
      <c r="Z68" s="160">
        <f>Мероприятия!AH214</f>
        <v>0</v>
      </c>
      <c r="AA68" s="160">
        <f>Мероприятия!AI214</f>
        <v>0</v>
      </c>
      <c r="AB68" s="160">
        <f>Мероприятия!AJ214</f>
        <v>0</v>
      </c>
      <c r="AC68" s="160">
        <f>Мероприятия!AK214</f>
        <v>0</v>
      </c>
      <c r="AD68" s="160">
        <f>Мероприятия!AL214</f>
        <v>0</v>
      </c>
      <c r="AE68" s="160">
        <f>Мероприятия!AM214</f>
        <v>0</v>
      </c>
      <c r="AF68" s="160">
        <f>Мероприятия!AN214</f>
        <v>0</v>
      </c>
      <c r="AG68" s="160">
        <f>Мероприятия!AO214</f>
        <v>0</v>
      </c>
      <c r="AH68" s="107"/>
      <c r="AI68" s="125" t="str">
        <f t="shared" si="0"/>
        <v>стр.9138</v>
      </c>
      <c r="AJ68" s="188">
        <f t="shared" si="1"/>
        <v>0</v>
      </c>
      <c r="AK68" s="188">
        <f t="shared" si="5"/>
        <v>0</v>
      </c>
      <c r="AL68" s="188">
        <f t="shared" si="2"/>
        <v>0</v>
      </c>
      <c r="AM68" s="188">
        <f t="shared" si="6"/>
        <v>0</v>
      </c>
    </row>
    <row r="69" spans="1:39" ht="25.5">
      <c r="A69" s="245" t="s">
        <v>425</v>
      </c>
      <c r="B69" s="172">
        <v>9139</v>
      </c>
      <c r="C69" s="213" t="s">
        <v>58</v>
      </c>
      <c r="D69" s="184">
        <f>SUM(G69,I69,M69,O69)</f>
        <v>0</v>
      </c>
      <c r="E69" s="184">
        <f>IF(D69&lt;&gt;0,F69/D69*1000,0)</f>
        <v>0</v>
      </c>
      <c r="F69" s="184">
        <f>SUM(H69,J69,N69,P69)</f>
        <v>0</v>
      </c>
      <c r="G69" s="160">
        <f>Мероприятия!G215</f>
        <v>0</v>
      </c>
      <c r="H69" s="160">
        <f>Мероприятия!H215</f>
        <v>0</v>
      </c>
      <c r="I69" s="160">
        <f>Мероприятия!M215</f>
        <v>0</v>
      </c>
      <c r="J69" s="160">
        <f>Мероприятия!N215</f>
        <v>0</v>
      </c>
      <c r="K69" s="160">
        <f>Мероприятия!O215</f>
        <v>0</v>
      </c>
      <c r="L69" s="160">
        <f>Мероприятия!P215</f>
        <v>0</v>
      </c>
      <c r="M69" s="160">
        <f>Мероприятия!Q215</f>
        <v>0</v>
      </c>
      <c r="N69" s="160">
        <f>Мероприятия!R215</f>
        <v>0</v>
      </c>
      <c r="O69" s="160">
        <f>Мероприятия!S215</f>
        <v>0</v>
      </c>
      <c r="P69" s="160">
        <f>Мероприятия!T215</f>
        <v>0</v>
      </c>
      <c r="Q69" s="184">
        <f>SUM(T69,V69,Z69,AB69)</f>
        <v>0</v>
      </c>
      <c r="R69" s="184">
        <f>IF(Q69&lt;&gt;0,S69/Q69*1000,0)</f>
        <v>0</v>
      </c>
      <c r="S69" s="184">
        <f>SUM(U69,W69,AA69,AC69)</f>
        <v>0</v>
      </c>
      <c r="T69" s="160">
        <f>Мероприятия!X215</f>
        <v>0</v>
      </c>
      <c r="U69" s="160">
        <f>Мероприятия!Y215</f>
        <v>0</v>
      </c>
      <c r="V69" s="160">
        <f>Мероприятия!AD215</f>
        <v>0</v>
      </c>
      <c r="W69" s="160">
        <f>Мероприятия!AE215</f>
        <v>0</v>
      </c>
      <c r="X69" s="160">
        <f>Мероприятия!AF215</f>
        <v>0</v>
      </c>
      <c r="Y69" s="160">
        <f>Мероприятия!AG215</f>
        <v>0</v>
      </c>
      <c r="Z69" s="160">
        <f>Мероприятия!AH215</f>
        <v>0</v>
      </c>
      <c r="AA69" s="160">
        <f>Мероприятия!AI215</f>
        <v>0</v>
      </c>
      <c r="AB69" s="160">
        <f>Мероприятия!AJ215</f>
        <v>0</v>
      </c>
      <c r="AC69" s="160">
        <f>Мероприятия!AK215</f>
        <v>0</v>
      </c>
      <c r="AD69" s="160">
        <f>Мероприятия!AL215</f>
        <v>0</v>
      </c>
      <c r="AE69" s="160">
        <f>Мероприятия!AM215</f>
        <v>0</v>
      </c>
      <c r="AF69" s="160">
        <f>Мероприятия!AN215</f>
        <v>0</v>
      </c>
      <c r="AG69" s="160">
        <f>Мероприятия!AO215</f>
        <v>0</v>
      </c>
      <c r="AH69" s="107"/>
      <c r="AI69" s="125" t="str">
        <f t="shared" si="0"/>
        <v>стр.9139</v>
      </c>
      <c r="AJ69" s="188">
        <f t="shared" si="1"/>
        <v>0</v>
      </c>
      <c r="AK69" s="188">
        <f t="shared" si="5"/>
        <v>0</v>
      </c>
      <c r="AL69" s="188">
        <f t="shared" si="2"/>
        <v>0</v>
      </c>
      <c r="AM69" s="188">
        <f t="shared" si="6"/>
        <v>0</v>
      </c>
    </row>
    <row r="70" spans="1:39" ht="25.5">
      <c r="A70" s="245" t="s">
        <v>426</v>
      </c>
      <c r="B70" s="172">
        <v>9140</v>
      </c>
      <c r="C70" s="213" t="s">
        <v>58</v>
      </c>
      <c r="D70" s="184">
        <f>SUM(G70,I70,M70,O70)</f>
        <v>0</v>
      </c>
      <c r="E70" s="184">
        <f>IF(D70&lt;&gt;0,F70/D70*1000,0)</f>
        <v>0</v>
      </c>
      <c r="F70" s="184">
        <f>SUM(H70,J70,N70,P70)</f>
        <v>0</v>
      </c>
      <c r="G70" s="160">
        <f>Мероприятия!G216</f>
        <v>0</v>
      </c>
      <c r="H70" s="160">
        <f>Мероприятия!H216</f>
        <v>0</v>
      </c>
      <c r="I70" s="160">
        <f>Мероприятия!M216</f>
        <v>0</v>
      </c>
      <c r="J70" s="160">
        <f>Мероприятия!N216</f>
        <v>0</v>
      </c>
      <c r="K70" s="160">
        <f>Мероприятия!O216</f>
        <v>0</v>
      </c>
      <c r="L70" s="160">
        <f>Мероприятия!P216</f>
        <v>0</v>
      </c>
      <c r="M70" s="160">
        <f>Мероприятия!Q216</f>
        <v>0</v>
      </c>
      <c r="N70" s="160">
        <f>Мероприятия!R216</f>
        <v>0</v>
      </c>
      <c r="O70" s="160">
        <f>Мероприятия!S216</f>
        <v>0</v>
      </c>
      <c r="P70" s="160">
        <f>Мероприятия!T216</f>
        <v>0</v>
      </c>
      <c r="Q70" s="184">
        <f>SUM(T70,V70,Z70,AB70)</f>
        <v>0</v>
      </c>
      <c r="R70" s="184">
        <f>IF(Q70&lt;&gt;0,S70/Q70*1000,0)</f>
        <v>0</v>
      </c>
      <c r="S70" s="184">
        <f>SUM(U70,W70,AA70,AC70)</f>
        <v>0</v>
      </c>
      <c r="T70" s="160">
        <f>Мероприятия!X216</f>
        <v>0</v>
      </c>
      <c r="U70" s="160">
        <f>Мероприятия!Y216</f>
        <v>0</v>
      </c>
      <c r="V70" s="160">
        <f>Мероприятия!AD216</f>
        <v>0</v>
      </c>
      <c r="W70" s="160">
        <f>Мероприятия!AE216</f>
        <v>0</v>
      </c>
      <c r="X70" s="160">
        <f>Мероприятия!AF216</f>
        <v>0</v>
      </c>
      <c r="Y70" s="160">
        <f>Мероприятия!AG216</f>
        <v>0</v>
      </c>
      <c r="Z70" s="160">
        <f>Мероприятия!AH216</f>
        <v>0</v>
      </c>
      <c r="AA70" s="160">
        <f>Мероприятия!AI216</f>
        <v>0</v>
      </c>
      <c r="AB70" s="160">
        <f>Мероприятия!AJ216</f>
        <v>0</v>
      </c>
      <c r="AC70" s="160">
        <f>Мероприятия!AK216</f>
        <v>0</v>
      </c>
      <c r="AD70" s="160">
        <f>Мероприятия!AL216</f>
        <v>0</v>
      </c>
      <c r="AE70" s="160">
        <f>Мероприятия!AM216</f>
        <v>0</v>
      </c>
      <c r="AF70" s="160">
        <f>Мероприятия!AN216</f>
        <v>0</v>
      </c>
      <c r="AG70" s="160">
        <f>Мероприятия!AO216</f>
        <v>0</v>
      </c>
      <c r="AH70" s="107"/>
      <c r="AI70" s="125" t="str">
        <f t="shared" si="0"/>
        <v>стр.9140</v>
      </c>
      <c r="AJ70" s="188">
        <f t="shared" si="1"/>
        <v>0</v>
      </c>
      <c r="AK70" s="188">
        <f t="shared" si="5"/>
        <v>0</v>
      </c>
      <c r="AL70" s="188">
        <f t="shared" si="2"/>
        <v>0</v>
      </c>
      <c r="AM70" s="188">
        <f t="shared" si="6"/>
        <v>0</v>
      </c>
    </row>
    <row r="71" spans="1:39" ht="25.5">
      <c r="A71" s="245" t="s">
        <v>427</v>
      </c>
      <c r="B71" s="172">
        <v>9141</v>
      </c>
      <c r="C71" s="213" t="s">
        <v>58</v>
      </c>
      <c r="D71" s="184">
        <f>SUM(G71,I71,M71,O71)</f>
        <v>0</v>
      </c>
      <c r="E71" s="184">
        <f>IF(D71&lt;&gt;0,F71/D71*1000,0)</f>
        <v>0</v>
      </c>
      <c r="F71" s="184">
        <f>SUM(H71,J71,N71,P71)</f>
        <v>0</v>
      </c>
      <c r="G71" s="160">
        <f>Мероприятия!G217</f>
        <v>0</v>
      </c>
      <c r="H71" s="160">
        <f>Мероприятия!H217</f>
        <v>0</v>
      </c>
      <c r="I71" s="160">
        <f>Мероприятия!M217</f>
        <v>0</v>
      </c>
      <c r="J71" s="160">
        <f>Мероприятия!N217</f>
        <v>0</v>
      </c>
      <c r="K71" s="160">
        <f>Мероприятия!O217</f>
        <v>0</v>
      </c>
      <c r="L71" s="160">
        <f>Мероприятия!P217</f>
        <v>0</v>
      </c>
      <c r="M71" s="160">
        <f>Мероприятия!Q217</f>
        <v>0</v>
      </c>
      <c r="N71" s="160">
        <f>Мероприятия!R217</f>
        <v>0</v>
      </c>
      <c r="O71" s="160">
        <f>Мероприятия!S217</f>
        <v>0</v>
      </c>
      <c r="P71" s="160">
        <f>Мероприятия!T217</f>
        <v>0</v>
      </c>
      <c r="Q71" s="184">
        <f>SUM(T71,V71,Z71,AB71)</f>
        <v>0</v>
      </c>
      <c r="R71" s="184">
        <f>IF(Q71&lt;&gt;0,S71/Q71*1000,0)</f>
        <v>0</v>
      </c>
      <c r="S71" s="184">
        <f>SUM(U71,W71,AA71,AC71)</f>
        <v>0</v>
      </c>
      <c r="T71" s="160">
        <f>Мероприятия!X217</f>
        <v>0</v>
      </c>
      <c r="U71" s="160">
        <f>Мероприятия!Y217</f>
        <v>0</v>
      </c>
      <c r="V71" s="160">
        <f>Мероприятия!AD217</f>
        <v>0</v>
      </c>
      <c r="W71" s="160">
        <f>Мероприятия!AE217</f>
        <v>0</v>
      </c>
      <c r="X71" s="160">
        <f>Мероприятия!AF217</f>
        <v>0</v>
      </c>
      <c r="Y71" s="160">
        <f>Мероприятия!AG217</f>
        <v>0</v>
      </c>
      <c r="Z71" s="160">
        <f>Мероприятия!AH217</f>
        <v>0</v>
      </c>
      <c r="AA71" s="160">
        <f>Мероприятия!AI217</f>
        <v>0</v>
      </c>
      <c r="AB71" s="160">
        <f>Мероприятия!AJ217</f>
        <v>0</v>
      </c>
      <c r="AC71" s="160">
        <f>Мероприятия!AK217</f>
        <v>0</v>
      </c>
      <c r="AD71" s="160">
        <f>Мероприятия!AL217</f>
        <v>0</v>
      </c>
      <c r="AE71" s="160">
        <f>Мероприятия!AM217</f>
        <v>0</v>
      </c>
      <c r="AF71" s="160">
        <f>Мероприятия!AN217</f>
        <v>0</v>
      </c>
      <c r="AG71" s="160">
        <f>Мероприятия!AO217</f>
        <v>0</v>
      </c>
      <c r="AH71" s="107"/>
      <c r="AI71" s="125" t="str">
        <f t="shared" si="0"/>
        <v>стр.9141</v>
      </c>
      <c r="AJ71" s="188">
        <f t="shared" si="1"/>
        <v>0</v>
      </c>
      <c r="AK71" s="188">
        <f t="shared" si="5"/>
        <v>0</v>
      </c>
      <c r="AL71" s="188">
        <f t="shared" si="2"/>
        <v>0</v>
      </c>
      <c r="AM71" s="188">
        <f t="shared" si="6"/>
        <v>0</v>
      </c>
    </row>
    <row r="72" spans="1:39" ht="25.5">
      <c r="A72" s="128" t="s">
        <v>209</v>
      </c>
      <c r="B72" s="250">
        <v>9142</v>
      </c>
      <c r="C72" s="139" t="s">
        <v>59</v>
      </c>
      <c r="D72" s="121" t="s">
        <v>90</v>
      </c>
      <c r="E72" s="121" t="s">
        <v>90</v>
      </c>
      <c r="F72" s="119">
        <f t="shared" si="23"/>
        <v>0</v>
      </c>
      <c r="G72" s="121" t="s">
        <v>90</v>
      </c>
      <c r="H72" s="119">
        <f>SUM(H73:H76)</f>
        <v>0</v>
      </c>
      <c r="I72" s="121" t="s">
        <v>90</v>
      </c>
      <c r="J72" s="119">
        <f>SUM(J73:J76)</f>
        <v>0</v>
      </c>
      <c r="K72" s="121" t="s">
        <v>90</v>
      </c>
      <c r="L72" s="119">
        <f>SUM(L73:L76)</f>
        <v>0</v>
      </c>
      <c r="M72" s="121" t="s">
        <v>90</v>
      </c>
      <c r="N72" s="119">
        <f>SUM(N73:N76)</f>
        <v>0</v>
      </c>
      <c r="O72" s="121" t="s">
        <v>90</v>
      </c>
      <c r="P72" s="119">
        <f>SUM(P73:P76)</f>
        <v>0</v>
      </c>
      <c r="Q72" s="121" t="s">
        <v>90</v>
      </c>
      <c r="R72" s="121" t="s">
        <v>90</v>
      </c>
      <c r="S72" s="119">
        <f t="shared" si="24"/>
        <v>0</v>
      </c>
      <c r="T72" s="121" t="s">
        <v>90</v>
      </c>
      <c r="U72" s="119">
        <f>SUM(U73:U76)</f>
        <v>0</v>
      </c>
      <c r="V72" s="121" t="s">
        <v>90</v>
      </c>
      <c r="W72" s="119">
        <f>SUM(W73:W76)</f>
        <v>0</v>
      </c>
      <c r="X72" s="121" t="s">
        <v>90</v>
      </c>
      <c r="Y72" s="119">
        <f>SUM(Y73:Y76)</f>
        <v>0</v>
      </c>
      <c r="Z72" s="121" t="s">
        <v>90</v>
      </c>
      <c r="AA72" s="119">
        <f>SUM(AA73:AA76)</f>
        <v>0</v>
      </c>
      <c r="AB72" s="121" t="s">
        <v>90</v>
      </c>
      <c r="AC72" s="119">
        <f>SUM(AC73:AC76)</f>
        <v>0</v>
      </c>
      <c r="AD72" s="121" t="s">
        <v>90</v>
      </c>
      <c r="AE72" s="119">
        <f>SUM(AE73:AE76)</f>
        <v>0</v>
      </c>
      <c r="AF72" s="121" t="s">
        <v>90</v>
      </c>
      <c r="AG72" s="119">
        <f>SUM(AG73:AG76)</f>
        <v>0</v>
      </c>
      <c r="AH72" s="107"/>
      <c r="AI72" s="125" t="str">
        <f t="shared" si="0"/>
        <v>стр.9142</v>
      </c>
      <c r="AJ72" s="121" t="s">
        <v>90</v>
      </c>
      <c r="AK72" s="188">
        <f t="shared" si="5"/>
        <v>0</v>
      </c>
      <c r="AL72" s="121" t="s">
        <v>90</v>
      </c>
      <c r="AM72" s="188">
        <f t="shared" si="6"/>
        <v>0</v>
      </c>
    </row>
    <row r="73" spans="1:39" ht="12.75">
      <c r="A73" s="124" t="s">
        <v>194</v>
      </c>
      <c r="B73" s="172">
        <v>9143</v>
      </c>
      <c r="C73" s="140" t="s">
        <v>93</v>
      </c>
      <c r="D73" s="185">
        <f aca="true" t="shared" si="31" ref="D73:D79">SUM(G73,I73,M73,O73)</f>
        <v>0</v>
      </c>
      <c r="E73" s="184">
        <f>IF(D73&lt;&gt;0,F73/D73*1000,0)</f>
        <v>0</v>
      </c>
      <c r="F73" s="184">
        <f t="shared" si="23"/>
        <v>0</v>
      </c>
      <c r="G73" s="160">
        <f>Мероприятия!G219</f>
        <v>0</v>
      </c>
      <c r="H73" s="159">
        <f>Мероприятия!H219</f>
        <v>0</v>
      </c>
      <c r="I73" s="160">
        <f>Мероприятия!M219</f>
        <v>0</v>
      </c>
      <c r="J73" s="159">
        <f>Мероприятия!N219</f>
        <v>0</v>
      </c>
      <c r="K73" s="160">
        <f>Мероприятия!O219</f>
        <v>0</v>
      </c>
      <c r="L73" s="159">
        <f>Мероприятия!P219</f>
        <v>0</v>
      </c>
      <c r="M73" s="160">
        <f>Мероприятия!Q219</f>
        <v>0</v>
      </c>
      <c r="N73" s="159">
        <f>Мероприятия!R219</f>
        <v>0</v>
      </c>
      <c r="O73" s="160">
        <f>Мероприятия!S219</f>
        <v>0</v>
      </c>
      <c r="P73" s="159">
        <f>Мероприятия!T219</f>
        <v>0</v>
      </c>
      <c r="Q73" s="185">
        <f aca="true" t="shared" si="32" ref="Q73:Q79">SUM(T73,V73,Z73,AB73)</f>
        <v>0</v>
      </c>
      <c r="R73" s="184">
        <f>IF(Q73&lt;&gt;0,S73/Q73*1000,0)</f>
        <v>0</v>
      </c>
      <c r="S73" s="184">
        <f t="shared" si="24"/>
        <v>0</v>
      </c>
      <c r="T73" s="160">
        <f>Мероприятия!X219</f>
        <v>0</v>
      </c>
      <c r="U73" s="159">
        <f>Мероприятия!Y219</f>
        <v>0</v>
      </c>
      <c r="V73" s="160">
        <f>Мероприятия!AD219</f>
        <v>0</v>
      </c>
      <c r="W73" s="159">
        <f>Мероприятия!AE219</f>
        <v>0</v>
      </c>
      <c r="X73" s="160">
        <f>Мероприятия!AF219</f>
        <v>0</v>
      </c>
      <c r="Y73" s="159">
        <f>Мероприятия!AG219</f>
        <v>0</v>
      </c>
      <c r="Z73" s="160">
        <f>Мероприятия!AH219</f>
        <v>0</v>
      </c>
      <c r="AA73" s="159">
        <f>Мероприятия!AI219</f>
        <v>0</v>
      </c>
      <c r="AB73" s="160">
        <f>Мероприятия!AJ219</f>
        <v>0</v>
      </c>
      <c r="AC73" s="159">
        <f>Мероприятия!AK219</f>
        <v>0</v>
      </c>
      <c r="AD73" s="160">
        <f>Мероприятия!AL219</f>
        <v>0</v>
      </c>
      <c r="AE73" s="159">
        <f>Мероприятия!AM219</f>
        <v>0</v>
      </c>
      <c r="AF73" s="160">
        <f>Мероприятия!AN219</f>
        <v>0</v>
      </c>
      <c r="AG73" s="159">
        <f>Мероприятия!AO219</f>
        <v>0</v>
      </c>
      <c r="AH73" s="107"/>
      <c r="AI73" s="125" t="str">
        <f t="shared" si="0"/>
        <v>стр.9143</v>
      </c>
      <c r="AJ73" s="188">
        <f t="shared" si="1"/>
        <v>0</v>
      </c>
      <c r="AK73" s="188">
        <f t="shared" si="5"/>
        <v>0</v>
      </c>
      <c r="AL73" s="188">
        <f t="shared" si="2"/>
        <v>0</v>
      </c>
      <c r="AM73" s="188">
        <f t="shared" si="6"/>
        <v>0</v>
      </c>
    </row>
    <row r="74" spans="1:39" ht="12.75">
      <c r="A74" s="124" t="s">
        <v>187</v>
      </c>
      <c r="B74" s="172">
        <v>9144</v>
      </c>
      <c r="C74" s="140" t="s">
        <v>58</v>
      </c>
      <c r="D74" s="184">
        <f t="shared" si="31"/>
        <v>0</v>
      </c>
      <c r="E74" s="184">
        <f t="shared" si="29"/>
        <v>0</v>
      </c>
      <c r="F74" s="184">
        <f t="shared" si="23"/>
        <v>0</v>
      </c>
      <c r="G74" s="160">
        <f>Мероприятия!G220</f>
        <v>0</v>
      </c>
      <c r="H74" s="160">
        <f>Мероприятия!H220</f>
        <v>0</v>
      </c>
      <c r="I74" s="160">
        <f>Мероприятия!M220</f>
        <v>0</v>
      </c>
      <c r="J74" s="160">
        <f>Мероприятия!N220</f>
        <v>0</v>
      </c>
      <c r="K74" s="160">
        <f>Мероприятия!O220</f>
        <v>0</v>
      </c>
      <c r="L74" s="160">
        <f>Мероприятия!P220</f>
        <v>0</v>
      </c>
      <c r="M74" s="160">
        <f>Мероприятия!Q220</f>
        <v>0</v>
      </c>
      <c r="N74" s="160">
        <f>Мероприятия!R220</f>
        <v>0</v>
      </c>
      <c r="O74" s="160">
        <f>Мероприятия!S220</f>
        <v>0</v>
      </c>
      <c r="P74" s="160">
        <f>Мероприятия!T220</f>
        <v>0</v>
      </c>
      <c r="Q74" s="184">
        <f t="shared" si="32"/>
        <v>0</v>
      </c>
      <c r="R74" s="184">
        <f t="shared" si="30"/>
        <v>0</v>
      </c>
      <c r="S74" s="184">
        <f t="shared" si="24"/>
        <v>0</v>
      </c>
      <c r="T74" s="160">
        <f>Мероприятия!X220</f>
        <v>0</v>
      </c>
      <c r="U74" s="160">
        <f>Мероприятия!Y220</f>
        <v>0</v>
      </c>
      <c r="V74" s="160">
        <f>Мероприятия!AD220</f>
        <v>0</v>
      </c>
      <c r="W74" s="160">
        <f>Мероприятия!AE220</f>
        <v>0</v>
      </c>
      <c r="X74" s="160">
        <f>Мероприятия!AF220</f>
        <v>0</v>
      </c>
      <c r="Y74" s="160">
        <f>Мероприятия!AG220</f>
        <v>0</v>
      </c>
      <c r="Z74" s="160">
        <f>Мероприятия!AH220</f>
        <v>0</v>
      </c>
      <c r="AA74" s="160">
        <f>Мероприятия!AI220</f>
        <v>0</v>
      </c>
      <c r="AB74" s="160">
        <f>Мероприятия!AJ220</f>
        <v>0</v>
      </c>
      <c r="AC74" s="160">
        <f>Мероприятия!AK220</f>
        <v>0</v>
      </c>
      <c r="AD74" s="160">
        <f>Мероприятия!AL220</f>
        <v>0</v>
      </c>
      <c r="AE74" s="160">
        <f>Мероприятия!AM220</f>
        <v>0</v>
      </c>
      <c r="AF74" s="160">
        <f>Мероприятия!AN220</f>
        <v>0</v>
      </c>
      <c r="AG74" s="160">
        <f>Мероприятия!AO220</f>
        <v>0</v>
      </c>
      <c r="AH74" s="107"/>
      <c r="AI74" s="125" t="str">
        <f t="shared" si="0"/>
        <v>стр.9144</v>
      </c>
      <c r="AJ74" s="188">
        <f t="shared" si="1"/>
        <v>0</v>
      </c>
      <c r="AK74" s="188">
        <f t="shared" si="5"/>
        <v>0</v>
      </c>
      <c r="AL74" s="188">
        <f t="shared" si="2"/>
        <v>0</v>
      </c>
      <c r="AM74" s="188">
        <f t="shared" si="6"/>
        <v>0</v>
      </c>
    </row>
    <row r="75" spans="1:39" ht="51">
      <c r="A75" s="124" t="s">
        <v>188</v>
      </c>
      <c r="B75" s="172">
        <v>9145</v>
      </c>
      <c r="C75" s="140" t="s">
        <v>58</v>
      </c>
      <c r="D75" s="184">
        <f t="shared" si="31"/>
        <v>0</v>
      </c>
      <c r="E75" s="184">
        <f t="shared" si="29"/>
        <v>0</v>
      </c>
      <c r="F75" s="184">
        <f t="shared" si="23"/>
        <v>0</v>
      </c>
      <c r="G75" s="160">
        <f>Мероприятия!G221</f>
        <v>0</v>
      </c>
      <c r="H75" s="160">
        <f>Мероприятия!H221</f>
        <v>0</v>
      </c>
      <c r="I75" s="160">
        <f>Мероприятия!M221</f>
        <v>0</v>
      </c>
      <c r="J75" s="160">
        <f>Мероприятия!N221</f>
        <v>0</v>
      </c>
      <c r="K75" s="160">
        <f>Мероприятия!O221</f>
        <v>0</v>
      </c>
      <c r="L75" s="160">
        <f>Мероприятия!P221</f>
        <v>0</v>
      </c>
      <c r="M75" s="160">
        <f>Мероприятия!Q221</f>
        <v>0</v>
      </c>
      <c r="N75" s="160">
        <f>Мероприятия!R221</f>
        <v>0</v>
      </c>
      <c r="O75" s="160">
        <f>Мероприятия!S221</f>
        <v>0</v>
      </c>
      <c r="P75" s="160">
        <f>Мероприятия!T221</f>
        <v>0</v>
      </c>
      <c r="Q75" s="184">
        <f t="shared" si="32"/>
        <v>0</v>
      </c>
      <c r="R75" s="184">
        <f t="shared" si="30"/>
        <v>0</v>
      </c>
      <c r="S75" s="184">
        <f t="shared" si="24"/>
        <v>0</v>
      </c>
      <c r="T75" s="160">
        <f>Мероприятия!X221</f>
        <v>0</v>
      </c>
      <c r="U75" s="160">
        <f>Мероприятия!Y221</f>
        <v>0</v>
      </c>
      <c r="V75" s="160">
        <f>Мероприятия!AD221</f>
        <v>0</v>
      </c>
      <c r="W75" s="160">
        <f>Мероприятия!AE221</f>
        <v>0</v>
      </c>
      <c r="X75" s="160">
        <f>Мероприятия!AF221</f>
        <v>0</v>
      </c>
      <c r="Y75" s="160">
        <f>Мероприятия!AG221</f>
        <v>0</v>
      </c>
      <c r="Z75" s="160">
        <f>Мероприятия!AH221</f>
        <v>0</v>
      </c>
      <c r="AA75" s="160">
        <f>Мероприятия!AI221</f>
        <v>0</v>
      </c>
      <c r="AB75" s="160">
        <f>Мероприятия!AJ221</f>
        <v>0</v>
      </c>
      <c r="AC75" s="160">
        <f>Мероприятия!AK221</f>
        <v>0</v>
      </c>
      <c r="AD75" s="160">
        <f>Мероприятия!AL221</f>
        <v>0</v>
      </c>
      <c r="AE75" s="160">
        <f>Мероприятия!AM221</f>
        <v>0</v>
      </c>
      <c r="AF75" s="160">
        <f>Мероприятия!AN221</f>
        <v>0</v>
      </c>
      <c r="AG75" s="160">
        <f>Мероприятия!AO221</f>
        <v>0</v>
      </c>
      <c r="AH75" s="107"/>
      <c r="AI75" s="125" t="str">
        <f t="shared" si="0"/>
        <v>стр.9145</v>
      </c>
      <c r="AJ75" s="188">
        <f t="shared" si="1"/>
        <v>0</v>
      </c>
      <c r="AK75" s="188">
        <f t="shared" si="5"/>
        <v>0</v>
      </c>
      <c r="AL75" s="188">
        <f t="shared" si="2"/>
        <v>0</v>
      </c>
      <c r="AM75" s="188">
        <f t="shared" si="6"/>
        <v>0</v>
      </c>
    </row>
    <row r="76" spans="1:39" ht="38.25">
      <c r="A76" s="124" t="s">
        <v>189</v>
      </c>
      <c r="B76" s="172">
        <v>9146</v>
      </c>
      <c r="C76" s="140" t="s">
        <v>58</v>
      </c>
      <c r="D76" s="184">
        <f t="shared" si="31"/>
        <v>0</v>
      </c>
      <c r="E76" s="184">
        <f t="shared" si="29"/>
        <v>0</v>
      </c>
      <c r="F76" s="184">
        <f t="shared" si="23"/>
        <v>0</v>
      </c>
      <c r="G76" s="160">
        <f>Мероприятия!G222</f>
        <v>0</v>
      </c>
      <c r="H76" s="160">
        <f>Мероприятия!H222</f>
        <v>0</v>
      </c>
      <c r="I76" s="160">
        <f>Мероприятия!M222</f>
        <v>0</v>
      </c>
      <c r="J76" s="160">
        <f>Мероприятия!N222</f>
        <v>0</v>
      </c>
      <c r="K76" s="160">
        <f>Мероприятия!O222</f>
        <v>0</v>
      </c>
      <c r="L76" s="160">
        <f>Мероприятия!P222</f>
        <v>0</v>
      </c>
      <c r="M76" s="160">
        <f>Мероприятия!Q222</f>
        <v>0</v>
      </c>
      <c r="N76" s="160">
        <f>Мероприятия!R222</f>
        <v>0</v>
      </c>
      <c r="O76" s="160">
        <f>Мероприятия!S222</f>
        <v>0</v>
      </c>
      <c r="P76" s="160">
        <f>Мероприятия!T222</f>
        <v>0</v>
      </c>
      <c r="Q76" s="184">
        <f t="shared" si="32"/>
        <v>0</v>
      </c>
      <c r="R76" s="184">
        <f t="shared" si="30"/>
        <v>0</v>
      </c>
      <c r="S76" s="184">
        <f t="shared" si="24"/>
        <v>0</v>
      </c>
      <c r="T76" s="160">
        <f>Мероприятия!X222</f>
        <v>0</v>
      </c>
      <c r="U76" s="160">
        <f>Мероприятия!Y222</f>
        <v>0</v>
      </c>
      <c r="V76" s="160">
        <f>Мероприятия!AD222</f>
        <v>0</v>
      </c>
      <c r="W76" s="160">
        <f>Мероприятия!AE222</f>
        <v>0</v>
      </c>
      <c r="X76" s="160">
        <f>Мероприятия!AF222</f>
        <v>0</v>
      </c>
      <c r="Y76" s="160">
        <f>Мероприятия!AG222</f>
        <v>0</v>
      </c>
      <c r="Z76" s="160">
        <f>Мероприятия!AH222</f>
        <v>0</v>
      </c>
      <c r="AA76" s="160">
        <f>Мероприятия!AI222</f>
        <v>0</v>
      </c>
      <c r="AB76" s="160">
        <f>Мероприятия!AJ222</f>
        <v>0</v>
      </c>
      <c r="AC76" s="160">
        <f>Мероприятия!AK222</f>
        <v>0</v>
      </c>
      <c r="AD76" s="160">
        <f>Мероприятия!AL222</f>
        <v>0</v>
      </c>
      <c r="AE76" s="160">
        <f>Мероприятия!AM222</f>
        <v>0</v>
      </c>
      <c r="AF76" s="160">
        <f>Мероприятия!AN222</f>
        <v>0</v>
      </c>
      <c r="AG76" s="160">
        <f>Мероприятия!AO222</f>
        <v>0</v>
      </c>
      <c r="AH76" s="107"/>
      <c r="AI76" s="125" t="str">
        <f t="shared" si="0"/>
        <v>стр.9146</v>
      </c>
      <c r="AJ76" s="188">
        <f t="shared" si="1"/>
        <v>0</v>
      </c>
      <c r="AK76" s="188">
        <f t="shared" si="5"/>
        <v>0</v>
      </c>
      <c r="AL76" s="188">
        <f t="shared" si="2"/>
        <v>0</v>
      </c>
      <c r="AM76" s="188">
        <f t="shared" si="6"/>
        <v>0</v>
      </c>
    </row>
    <row r="77" spans="1:39" ht="38.25">
      <c r="A77" s="128" t="s">
        <v>210</v>
      </c>
      <c r="B77" s="108">
        <v>9150</v>
      </c>
      <c r="C77" s="108" t="s">
        <v>93</v>
      </c>
      <c r="D77" s="186">
        <f t="shared" si="31"/>
        <v>0</v>
      </c>
      <c r="E77" s="119">
        <f t="shared" si="29"/>
        <v>0</v>
      </c>
      <c r="F77" s="119">
        <f t="shared" si="23"/>
        <v>0</v>
      </c>
      <c r="G77" s="150" t="s">
        <v>90</v>
      </c>
      <c r="H77" s="150" t="s">
        <v>90</v>
      </c>
      <c r="I77" s="182">
        <f aca="true" t="shared" si="33" ref="I77:P77">SUM(I78:I79)</f>
        <v>0</v>
      </c>
      <c r="J77" s="138">
        <f t="shared" si="33"/>
        <v>0</v>
      </c>
      <c r="K77" s="182">
        <f t="shared" si="33"/>
        <v>0</v>
      </c>
      <c r="L77" s="138">
        <f t="shared" si="33"/>
        <v>0</v>
      </c>
      <c r="M77" s="182">
        <f t="shared" si="33"/>
        <v>0</v>
      </c>
      <c r="N77" s="138">
        <f t="shared" si="33"/>
        <v>0</v>
      </c>
      <c r="O77" s="182">
        <f t="shared" si="33"/>
        <v>0</v>
      </c>
      <c r="P77" s="138">
        <f t="shared" si="33"/>
        <v>0</v>
      </c>
      <c r="Q77" s="186">
        <f t="shared" si="32"/>
        <v>0</v>
      </c>
      <c r="R77" s="119">
        <f t="shared" si="30"/>
        <v>0</v>
      </c>
      <c r="S77" s="119">
        <f t="shared" si="24"/>
        <v>0</v>
      </c>
      <c r="T77" s="150" t="s">
        <v>90</v>
      </c>
      <c r="U77" s="150" t="s">
        <v>90</v>
      </c>
      <c r="V77" s="182">
        <f aca="true" t="shared" si="34" ref="V77:AG77">SUM(V78:V79)</f>
        <v>0</v>
      </c>
      <c r="W77" s="138">
        <f t="shared" si="34"/>
        <v>0</v>
      </c>
      <c r="X77" s="182">
        <f t="shared" si="34"/>
        <v>0</v>
      </c>
      <c r="Y77" s="138">
        <f t="shared" si="34"/>
        <v>0</v>
      </c>
      <c r="Z77" s="182">
        <f t="shared" si="34"/>
        <v>0</v>
      </c>
      <c r="AA77" s="138">
        <f t="shared" si="34"/>
        <v>0</v>
      </c>
      <c r="AB77" s="182">
        <f t="shared" si="34"/>
        <v>0</v>
      </c>
      <c r="AC77" s="138">
        <f t="shared" si="34"/>
        <v>0</v>
      </c>
      <c r="AD77" s="182">
        <f t="shared" si="34"/>
        <v>0</v>
      </c>
      <c r="AE77" s="138">
        <f t="shared" si="34"/>
        <v>0</v>
      </c>
      <c r="AF77" s="182">
        <f t="shared" si="34"/>
        <v>0</v>
      </c>
      <c r="AG77" s="138">
        <f t="shared" si="34"/>
        <v>0</v>
      </c>
      <c r="AH77" s="107"/>
      <c r="AI77" s="125" t="str">
        <f t="shared" si="0"/>
        <v>стр.9150</v>
      </c>
      <c r="AJ77" s="188">
        <f t="shared" si="1"/>
        <v>0</v>
      </c>
      <c r="AK77" s="188">
        <f t="shared" si="5"/>
        <v>0</v>
      </c>
      <c r="AL77" s="188">
        <f t="shared" si="2"/>
        <v>0</v>
      </c>
      <c r="AM77" s="188">
        <f t="shared" si="6"/>
        <v>0</v>
      </c>
    </row>
    <row r="78" spans="1:39" ht="25.5">
      <c r="A78" s="124" t="s">
        <v>101</v>
      </c>
      <c r="B78" s="171">
        <v>9151</v>
      </c>
      <c r="C78" s="171" t="s">
        <v>93</v>
      </c>
      <c r="D78" s="185">
        <f t="shared" si="31"/>
        <v>0</v>
      </c>
      <c r="E78" s="184">
        <f>IF(D78&lt;&gt;0,F78/D78*1000,0)</f>
        <v>0</v>
      </c>
      <c r="F78" s="184">
        <f t="shared" si="23"/>
        <v>0</v>
      </c>
      <c r="G78" s="147" t="s">
        <v>90</v>
      </c>
      <c r="H78" s="148" t="s">
        <v>90</v>
      </c>
      <c r="I78" s="160">
        <f>Мероприятия!M224</f>
        <v>0</v>
      </c>
      <c r="J78" s="159">
        <f>Мероприятия!N224</f>
        <v>0</v>
      </c>
      <c r="K78" s="160">
        <f>Мероприятия!O224</f>
        <v>0</v>
      </c>
      <c r="L78" s="159">
        <f>Мероприятия!P224</f>
        <v>0</v>
      </c>
      <c r="M78" s="160">
        <f>Мероприятия!Q224</f>
        <v>0</v>
      </c>
      <c r="N78" s="159">
        <f>Мероприятия!R224</f>
        <v>0</v>
      </c>
      <c r="O78" s="160">
        <f>Мероприятия!S224</f>
        <v>0</v>
      </c>
      <c r="P78" s="159">
        <f>Мероприятия!T224</f>
        <v>0</v>
      </c>
      <c r="Q78" s="185">
        <f t="shared" si="32"/>
        <v>0</v>
      </c>
      <c r="R78" s="184">
        <f>IF(Q78&lt;&gt;0,S78/Q78*1000,0)</f>
        <v>0</v>
      </c>
      <c r="S78" s="184">
        <f t="shared" si="24"/>
        <v>0</v>
      </c>
      <c r="T78" s="147" t="s">
        <v>90</v>
      </c>
      <c r="U78" s="147" t="s">
        <v>90</v>
      </c>
      <c r="V78" s="160">
        <f>Мероприятия!AD224</f>
        <v>0</v>
      </c>
      <c r="W78" s="159">
        <f>Мероприятия!AE224</f>
        <v>0</v>
      </c>
      <c r="X78" s="160">
        <f>Мероприятия!AF224</f>
        <v>0</v>
      </c>
      <c r="Y78" s="159">
        <f>Мероприятия!AG224</f>
        <v>0</v>
      </c>
      <c r="Z78" s="160">
        <f>Мероприятия!AH224</f>
        <v>0</v>
      </c>
      <c r="AA78" s="159">
        <f>Мероприятия!AI224</f>
        <v>0</v>
      </c>
      <c r="AB78" s="160">
        <f>Мероприятия!AJ224</f>
        <v>0</v>
      </c>
      <c r="AC78" s="159">
        <f>Мероприятия!AK224</f>
        <v>0</v>
      </c>
      <c r="AD78" s="160">
        <f>Мероприятия!AL224</f>
        <v>0</v>
      </c>
      <c r="AE78" s="159">
        <f>Мероприятия!AM224</f>
        <v>0</v>
      </c>
      <c r="AF78" s="160">
        <f>Мероприятия!AN224</f>
        <v>0</v>
      </c>
      <c r="AG78" s="159">
        <f>Мероприятия!AO224</f>
        <v>0</v>
      </c>
      <c r="AH78" s="107"/>
      <c r="AI78" s="125" t="str">
        <f t="shared" si="0"/>
        <v>стр.9151</v>
      </c>
      <c r="AJ78" s="188">
        <f t="shared" si="1"/>
        <v>0</v>
      </c>
      <c r="AK78" s="188">
        <f t="shared" si="5"/>
        <v>0</v>
      </c>
      <c r="AL78" s="188">
        <f t="shared" si="2"/>
        <v>0</v>
      </c>
      <c r="AM78" s="188">
        <f t="shared" si="6"/>
        <v>0</v>
      </c>
    </row>
    <row r="79" spans="1:39" ht="25.5">
      <c r="A79" s="124" t="s">
        <v>102</v>
      </c>
      <c r="B79" s="171">
        <v>9152</v>
      </c>
      <c r="C79" s="171" t="s">
        <v>93</v>
      </c>
      <c r="D79" s="185">
        <f t="shared" si="31"/>
        <v>0</v>
      </c>
      <c r="E79" s="184">
        <f>IF(D79&lt;&gt;0,F79/D79*1000,0)</f>
        <v>0</v>
      </c>
      <c r="F79" s="184">
        <f t="shared" si="23"/>
        <v>0</v>
      </c>
      <c r="G79" s="147" t="s">
        <v>90</v>
      </c>
      <c r="H79" s="148" t="s">
        <v>90</v>
      </c>
      <c r="I79" s="160">
        <f>Мероприятия!M225</f>
        <v>0</v>
      </c>
      <c r="J79" s="159">
        <f>Мероприятия!N225</f>
        <v>0</v>
      </c>
      <c r="K79" s="160">
        <f>Мероприятия!O225</f>
        <v>0</v>
      </c>
      <c r="L79" s="159">
        <f>Мероприятия!P225</f>
        <v>0</v>
      </c>
      <c r="M79" s="160">
        <f>Мероприятия!Q225</f>
        <v>0</v>
      </c>
      <c r="N79" s="159">
        <f>Мероприятия!R225</f>
        <v>0</v>
      </c>
      <c r="O79" s="160">
        <f>Мероприятия!S225</f>
        <v>0</v>
      </c>
      <c r="P79" s="159">
        <f>Мероприятия!T225</f>
        <v>0</v>
      </c>
      <c r="Q79" s="185">
        <f t="shared" si="32"/>
        <v>0</v>
      </c>
      <c r="R79" s="184">
        <f>IF(Q79&lt;&gt;0,S79/Q79*1000,0)</f>
        <v>0</v>
      </c>
      <c r="S79" s="184">
        <f t="shared" si="24"/>
        <v>0</v>
      </c>
      <c r="T79" s="147" t="s">
        <v>90</v>
      </c>
      <c r="U79" s="147" t="s">
        <v>90</v>
      </c>
      <c r="V79" s="160">
        <f>Мероприятия!AD225</f>
        <v>0</v>
      </c>
      <c r="W79" s="159">
        <f>Мероприятия!AE225</f>
        <v>0</v>
      </c>
      <c r="X79" s="160">
        <f>Мероприятия!AF225</f>
        <v>0</v>
      </c>
      <c r="Y79" s="159">
        <f>Мероприятия!AG225</f>
        <v>0</v>
      </c>
      <c r="Z79" s="160">
        <f>Мероприятия!AH225</f>
        <v>0</v>
      </c>
      <c r="AA79" s="159">
        <f>Мероприятия!AI225</f>
        <v>0</v>
      </c>
      <c r="AB79" s="160">
        <f>Мероприятия!AJ225</f>
        <v>0</v>
      </c>
      <c r="AC79" s="159">
        <f>Мероприятия!AK225</f>
        <v>0</v>
      </c>
      <c r="AD79" s="160">
        <f>Мероприятия!AL225</f>
        <v>0</v>
      </c>
      <c r="AE79" s="159">
        <f>Мероприятия!AM225</f>
        <v>0</v>
      </c>
      <c r="AF79" s="160">
        <f>Мероприятия!AN225</f>
        <v>0</v>
      </c>
      <c r="AG79" s="159">
        <f>Мероприятия!AO225</f>
        <v>0</v>
      </c>
      <c r="AH79" s="107"/>
      <c r="AI79" s="125" t="str">
        <f aca="true" t="shared" si="35" ref="AI79:AI108">"стр."&amp;B79</f>
        <v>стр.9152</v>
      </c>
      <c r="AJ79" s="188">
        <f aca="true" t="shared" si="36" ref="AJ79:AJ108">IF(I79&gt;=K79,0,I79-K79)</f>
        <v>0</v>
      </c>
      <c r="AK79" s="188">
        <f aca="true" t="shared" si="37" ref="AK79:AK107">IF(J79&gt;=L79,0,J79-L79)</f>
        <v>0</v>
      </c>
      <c r="AL79" s="188">
        <f aca="true" t="shared" si="38" ref="AL79:AL108">IF(V79&gt;=X79,0,V79-X79)</f>
        <v>0</v>
      </c>
      <c r="AM79" s="188">
        <f aca="true" t="shared" si="39" ref="AM79:AM107">IF(W79&gt;=Y79,0,W79-Y79)</f>
        <v>0</v>
      </c>
    </row>
    <row r="80" spans="1:39" ht="38.25">
      <c r="A80" s="151" t="s">
        <v>192</v>
      </c>
      <c r="B80" s="108">
        <v>9160</v>
      </c>
      <c r="C80" s="108" t="s">
        <v>59</v>
      </c>
      <c r="D80" s="121" t="s">
        <v>90</v>
      </c>
      <c r="E80" s="121" t="s">
        <v>90</v>
      </c>
      <c r="F80" s="119">
        <f t="shared" si="23"/>
        <v>0</v>
      </c>
      <c r="G80" s="121" t="s">
        <v>90</v>
      </c>
      <c r="H80" s="119">
        <f>SUM(H81:H84)</f>
        <v>0</v>
      </c>
      <c r="I80" s="121" t="s">
        <v>90</v>
      </c>
      <c r="J80" s="119">
        <f>SUM(J81:J84)</f>
        <v>0</v>
      </c>
      <c r="K80" s="121" t="s">
        <v>90</v>
      </c>
      <c r="L80" s="119">
        <f>SUM(L81:L84)</f>
        <v>0</v>
      </c>
      <c r="M80" s="121" t="s">
        <v>90</v>
      </c>
      <c r="N80" s="119">
        <f>SUM(N81:N84)</f>
        <v>0</v>
      </c>
      <c r="O80" s="121" t="s">
        <v>90</v>
      </c>
      <c r="P80" s="119">
        <f>SUM(P81:P84)</f>
        <v>0</v>
      </c>
      <c r="Q80" s="121" t="s">
        <v>90</v>
      </c>
      <c r="R80" s="121" t="s">
        <v>90</v>
      </c>
      <c r="S80" s="119">
        <f t="shared" si="24"/>
        <v>0</v>
      </c>
      <c r="T80" s="121" t="s">
        <v>90</v>
      </c>
      <c r="U80" s="119">
        <f>SUM(U81:U84)</f>
        <v>0</v>
      </c>
      <c r="V80" s="121" t="s">
        <v>90</v>
      </c>
      <c r="W80" s="119">
        <f>SUM(W81:W84)</f>
        <v>0</v>
      </c>
      <c r="X80" s="121" t="s">
        <v>90</v>
      </c>
      <c r="Y80" s="119">
        <f>SUM(Y81:Y84)</f>
        <v>0</v>
      </c>
      <c r="Z80" s="121" t="s">
        <v>90</v>
      </c>
      <c r="AA80" s="119">
        <f>SUM(AA81:AA84)</f>
        <v>0</v>
      </c>
      <c r="AB80" s="121" t="s">
        <v>90</v>
      </c>
      <c r="AC80" s="119">
        <f>SUM(AC81:AC84)</f>
        <v>0</v>
      </c>
      <c r="AD80" s="121" t="s">
        <v>90</v>
      </c>
      <c r="AE80" s="119">
        <f>SUM(AE81:AE84)</f>
        <v>0</v>
      </c>
      <c r="AF80" s="121" t="s">
        <v>90</v>
      </c>
      <c r="AG80" s="119">
        <f>SUM(AG81:AG84)</f>
        <v>0</v>
      </c>
      <c r="AH80" s="107"/>
      <c r="AI80" s="125" t="str">
        <f t="shared" si="35"/>
        <v>стр.9160</v>
      </c>
      <c r="AJ80" s="121" t="s">
        <v>90</v>
      </c>
      <c r="AK80" s="188">
        <f t="shared" si="37"/>
        <v>0</v>
      </c>
      <c r="AL80" s="121" t="s">
        <v>90</v>
      </c>
      <c r="AM80" s="188">
        <f t="shared" si="39"/>
        <v>0</v>
      </c>
    </row>
    <row r="81" spans="1:39" ht="38.25">
      <c r="A81" s="122" t="s">
        <v>193</v>
      </c>
      <c r="B81" s="171">
        <v>9161</v>
      </c>
      <c r="C81" s="171" t="s">
        <v>13</v>
      </c>
      <c r="D81" s="184">
        <f>SUM(G81,I81,M81,O81)</f>
        <v>0</v>
      </c>
      <c r="E81" s="184">
        <f>IF(D81&lt;&gt;0,F81/D81*1000,0)</f>
        <v>0</v>
      </c>
      <c r="F81" s="184">
        <f t="shared" si="23"/>
        <v>0</v>
      </c>
      <c r="G81" s="159">
        <f>Мероприятия!G227</f>
        <v>0</v>
      </c>
      <c r="H81" s="159">
        <f>Мероприятия!H227</f>
        <v>0</v>
      </c>
      <c r="I81" s="159">
        <f>Мероприятия!M227</f>
        <v>0</v>
      </c>
      <c r="J81" s="159">
        <f>Мероприятия!N227</f>
        <v>0</v>
      </c>
      <c r="K81" s="159">
        <f>Мероприятия!O227</f>
        <v>0</v>
      </c>
      <c r="L81" s="159">
        <f>Мероприятия!P227</f>
        <v>0</v>
      </c>
      <c r="M81" s="159">
        <f>Мероприятия!Q227</f>
        <v>0</v>
      </c>
      <c r="N81" s="159">
        <f>Мероприятия!R227</f>
        <v>0</v>
      </c>
      <c r="O81" s="159">
        <f>Мероприятия!S227</f>
        <v>0</v>
      </c>
      <c r="P81" s="159">
        <f>Мероприятия!T227</f>
        <v>0</v>
      </c>
      <c r="Q81" s="184">
        <f>SUM(T81,V81,Z81,AB81)</f>
        <v>0</v>
      </c>
      <c r="R81" s="184">
        <f>IF(Q81&lt;&gt;0,S81/Q81*1000,0)</f>
        <v>0</v>
      </c>
      <c r="S81" s="184">
        <f t="shared" si="24"/>
        <v>0</v>
      </c>
      <c r="T81" s="159">
        <f>Мероприятия!X227</f>
        <v>0</v>
      </c>
      <c r="U81" s="159">
        <f>Мероприятия!Y227</f>
        <v>0</v>
      </c>
      <c r="V81" s="159">
        <f>Мероприятия!AD227</f>
        <v>0</v>
      </c>
      <c r="W81" s="159">
        <f>Мероприятия!AE227</f>
        <v>0</v>
      </c>
      <c r="X81" s="159">
        <f>Мероприятия!AF227</f>
        <v>0</v>
      </c>
      <c r="Y81" s="159">
        <f>Мероприятия!AG227</f>
        <v>0</v>
      </c>
      <c r="Z81" s="159">
        <f>Мероприятия!AH227</f>
        <v>0</v>
      </c>
      <c r="AA81" s="159">
        <f>Мероприятия!AI227</f>
        <v>0</v>
      </c>
      <c r="AB81" s="159">
        <f>Мероприятия!AJ227</f>
        <v>0</v>
      </c>
      <c r="AC81" s="159">
        <f>Мероприятия!AK227</f>
        <v>0</v>
      </c>
      <c r="AD81" s="159">
        <f>Мероприятия!AL227</f>
        <v>0</v>
      </c>
      <c r="AE81" s="159">
        <f>Мероприятия!AM227</f>
        <v>0</v>
      </c>
      <c r="AF81" s="159">
        <f>Мероприятия!AN227</f>
        <v>0</v>
      </c>
      <c r="AG81" s="159">
        <f>Мероприятия!AO227</f>
        <v>0</v>
      </c>
      <c r="AH81" s="107"/>
      <c r="AI81" s="125" t="str">
        <f t="shared" si="35"/>
        <v>стр.9161</v>
      </c>
      <c r="AJ81" s="188">
        <f t="shared" si="36"/>
        <v>0</v>
      </c>
      <c r="AK81" s="188">
        <f t="shared" si="37"/>
        <v>0</v>
      </c>
      <c r="AL81" s="188">
        <f t="shared" si="38"/>
        <v>0</v>
      </c>
      <c r="AM81" s="188">
        <f t="shared" si="39"/>
        <v>0</v>
      </c>
    </row>
    <row r="82" spans="1:39" ht="25.5">
      <c r="A82" s="122" t="s">
        <v>190</v>
      </c>
      <c r="B82" s="171">
        <v>9162</v>
      </c>
      <c r="C82" s="171" t="s">
        <v>13</v>
      </c>
      <c r="D82" s="184">
        <f>SUM(G82,I82,M82,O82)</f>
        <v>0</v>
      </c>
      <c r="E82" s="184">
        <f>IF(D82&lt;&gt;0,F82/D82*1000,0)</f>
        <v>0</v>
      </c>
      <c r="F82" s="184">
        <f t="shared" si="23"/>
        <v>0</v>
      </c>
      <c r="G82" s="159">
        <f>Мероприятия!G228</f>
        <v>0</v>
      </c>
      <c r="H82" s="159">
        <f>Мероприятия!H228</f>
        <v>0</v>
      </c>
      <c r="I82" s="159">
        <f>Мероприятия!M228</f>
        <v>0</v>
      </c>
      <c r="J82" s="159">
        <f>Мероприятия!N228</f>
        <v>0</v>
      </c>
      <c r="K82" s="159">
        <f>Мероприятия!O228</f>
        <v>0</v>
      </c>
      <c r="L82" s="159">
        <f>Мероприятия!P228</f>
        <v>0</v>
      </c>
      <c r="M82" s="159">
        <f>Мероприятия!Q228</f>
        <v>0</v>
      </c>
      <c r="N82" s="159">
        <f>Мероприятия!R228</f>
        <v>0</v>
      </c>
      <c r="O82" s="159">
        <f>Мероприятия!S228</f>
        <v>0</v>
      </c>
      <c r="P82" s="159">
        <f>Мероприятия!T228</f>
        <v>0</v>
      </c>
      <c r="Q82" s="184">
        <f>SUM(T82,V82,Z82,AB82)</f>
        <v>0</v>
      </c>
      <c r="R82" s="184">
        <f>IF(Q82&lt;&gt;0,S82/Q82*1000,0)</f>
        <v>0</v>
      </c>
      <c r="S82" s="184">
        <f t="shared" si="24"/>
        <v>0</v>
      </c>
      <c r="T82" s="159">
        <f>Мероприятия!X228</f>
        <v>0</v>
      </c>
      <c r="U82" s="159">
        <f>Мероприятия!Y228</f>
        <v>0</v>
      </c>
      <c r="V82" s="159">
        <f>Мероприятия!AD228</f>
        <v>0</v>
      </c>
      <c r="W82" s="159">
        <f>Мероприятия!AE228</f>
        <v>0</v>
      </c>
      <c r="X82" s="159">
        <f>Мероприятия!AF228</f>
        <v>0</v>
      </c>
      <c r="Y82" s="159">
        <f>Мероприятия!AG228</f>
        <v>0</v>
      </c>
      <c r="Z82" s="159">
        <f>Мероприятия!AH228</f>
        <v>0</v>
      </c>
      <c r="AA82" s="159">
        <f>Мероприятия!AI228</f>
        <v>0</v>
      </c>
      <c r="AB82" s="159">
        <f>Мероприятия!AJ228</f>
        <v>0</v>
      </c>
      <c r="AC82" s="159">
        <f>Мероприятия!AK228</f>
        <v>0</v>
      </c>
      <c r="AD82" s="159">
        <f>Мероприятия!AL228</f>
        <v>0</v>
      </c>
      <c r="AE82" s="159">
        <f>Мероприятия!AM228</f>
        <v>0</v>
      </c>
      <c r="AF82" s="159">
        <f>Мероприятия!AN228</f>
        <v>0</v>
      </c>
      <c r="AG82" s="159">
        <f>Мероприятия!AO228</f>
        <v>0</v>
      </c>
      <c r="AH82" s="107"/>
      <c r="AI82" s="125" t="str">
        <f t="shared" si="35"/>
        <v>стр.9162</v>
      </c>
      <c r="AJ82" s="188">
        <f t="shared" si="36"/>
        <v>0</v>
      </c>
      <c r="AK82" s="188">
        <f t="shared" si="37"/>
        <v>0</v>
      </c>
      <c r="AL82" s="188">
        <f t="shared" si="38"/>
        <v>0</v>
      </c>
      <c r="AM82" s="188">
        <f t="shared" si="39"/>
        <v>0</v>
      </c>
    </row>
    <row r="83" spans="1:39" ht="12.75">
      <c r="A83" s="278" t="s">
        <v>428</v>
      </c>
      <c r="B83" s="172">
        <v>9163</v>
      </c>
      <c r="C83" s="213" t="s">
        <v>13</v>
      </c>
      <c r="D83" s="184">
        <f>SUM(G83,I83,M83,O83)</f>
        <v>0</v>
      </c>
      <c r="E83" s="184">
        <f>IF(D83&lt;&gt;0,F83/D83*1000,0)</f>
        <v>0</v>
      </c>
      <c r="F83" s="184">
        <f>SUM(H83,J83,N83,P83)</f>
        <v>0</v>
      </c>
      <c r="G83" s="160">
        <f>Мероприятия!G229</f>
        <v>0</v>
      </c>
      <c r="H83" s="160">
        <f>Мероприятия!H229</f>
        <v>0</v>
      </c>
      <c r="I83" s="160">
        <f>Мероприятия!M229</f>
        <v>0</v>
      </c>
      <c r="J83" s="160">
        <f>Мероприятия!N229</f>
        <v>0</v>
      </c>
      <c r="K83" s="160">
        <f>Мероприятия!O229</f>
        <v>0</v>
      </c>
      <c r="L83" s="160">
        <f>Мероприятия!P229</f>
        <v>0</v>
      </c>
      <c r="M83" s="160">
        <f>Мероприятия!Q229</f>
        <v>0</v>
      </c>
      <c r="N83" s="160">
        <f>Мероприятия!R229</f>
        <v>0</v>
      </c>
      <c r="O83" s="160">
        <f>Мероприятия!S229</f>
        <v>0</v>
      </c>
      <c r="P83" s="160">
        <f>Мероприятия!T229</f>
        <v>0</v>
      </c>
      <c r="Q83" s="184">
        <f>SUM(T83,V83,Z83,AB83)</f>
        <v>0</v>
      </c>
      <c r="R83" s="184">
        <f>IF(Q83&lt;&gt;0,S83/Q83*1000,0)</f>
        <v>0</v>
      </c>
      <c r="S83" s="184">
        <f>SUM(U83,W83,AA83,AC83)</f>
        <v>0</v>
      </c>
      <c r="T83" s="160">
        <f>Мероприятия!X229</f>
        <v>0</v>
      </c>
      <c r="U83" s="160">
        <f>Мероприятия!Y229</f>
        <v>0</v>
      </c>
      <c r="V83" s="160">
        <f>Мероприятия!AD229</f>
        <v>0</v>
      </c>
      <c r="W83" s="160">
        <f>Мероприятия!AE229</f>
        <v>0</v>
      </c>
      <c r="X83" s="160">
        <f>Мероприятия!AF229</f>
        <v>0</v>
      </c>
      <c r="Y83" s="160">
        <f>Мероприятия!AG229</f>
        <v>0</v>
      </c>
      <c r="Z83" s="160">
        <f>Мероприятия!AH229</f>
        <v>0</v>
      </c>
      <c r="AA83" s="160">
        <f>Мероприятия!AI229</f>
        <v>0</v>
      </c>
      <c r="AB83" s="160">
        <f>Мероприятия!AJ229</f>
        <v>0</v>
      </c>
      <c r="AC83" s="160">
        <f>Мероприятия!AK229</f>
        <v>0</v>
      </c>
      <c r="AD83" s="160">
        <f>Мероприятия!AL229</f>
        <v>0</v>
      </c>
      <c r="AE83" s="160">
        <f>Мероприятия!AM229</f>
        <v>0</v>
      </c>
      <c r="AF83" s="160">
        <f>Мероприятия!AN229</f>
        <v>0</v>
      </c>
      <c r="AG83" s="160">
        <f>Мероприятия!AO229</f>
        <v>0</v>
      </c>
      <c r="AH83" s="107"/>
      <c r="AI83" s="125" t="str">
        <f>"стр."&amp;B83</f>
        <v>стр.9163</v>
      </c>
      <c r="AJ83" s="188">
        <f t="shared" si="36"/>
        <v>0</v>
      </c>
      <c r="AK83" s="188">
        <f t="shared" si="37"/>
        <v>0</v>
      </c>
      <c r="AL83" s="188">
        <f t="shared" si="38"/>
        <v>0</v>
      </c>
      <c r="AM83" s="188">
        <f t="shared" si="39"/>
        <v>0</v>
      </c>
    </row>
    <row r="84" spans="1:39" ht="12.75">
      <c r="A84" s="122" t="s">
        <v>191</v>
      </c>
      <c r="B84" s="171">
        <v>9164</v>
      </c>
      <c r="C84" s="171" t="s">
        <v>13</v>
      </c>
      <c r="D84" s="184">
        <f>SUM(G84,I84,M84,O84)</f>
        <v>0</v>
      </c>
      <c r="E84" s="184">
        <f>IF(D84&lt;&gt;0,F84/D84*1000,0)</f>
        <v>0</v>
      </c>
      <c r="F84" s="184">
        <f t="shared" si="23"/>
        <v>0</v>
      </c>
      <c r="G84" s="159">
        <f>Мероприятия!G230</f>
        <v>0</v>
      </c>
      <c r="H84" s="159">
        <f>Мероприятия!H230</f>
        <v>0</v>
      </c>
      <c r="I84" s="159">
        <f>Мероприятия!M230</f>
        <v>0</v>
      </c>
      <c r="J84" s="159">
        <f>Мероприятия!N230</f>
        <v>0</v>
      </c>
      <c r="K84" s="159">
        <f>Мероприятия!O230</f>
        <v>0</v>
      </c>
      <c r="L84" s="159">
        <f>Мероприятия!P230</f>
        <v>0</v>
      </c>
      <c r="M84" s="159">
        <f>Мероприятия!Q230</f>
        <v>0</v>
      </c>
      <c r="N84" s="159">
        <f>Мероприятия!R230</f>
        <v>0</v>
      </c>
      <c r="O84" s="159">
        <f>Мероприятия!S230</f>
        <v>0</v>
      </c>
      <c r="P84" s="159">
        <f>Мероприятия!T230</f>
        <v>0</v>
      </c>
      <c r="Q84" s="184">
        <f>SUM(T84,V84,Z84,AB84)</f>
        <v>0</v>
      </c>
      <c r="R84" s="184">
        <f>IF(Q84&lt;&gt;0,S84/Q84*1000,0)</f>
        <v>0</v>
      </c>
      <c r="S84" s="184">
        <f t="shared" si="24"/>
        <v>0</v>
      </c>
      <c r="T84" s="159">
        <f>Мероприятия!X230</f>
        <v>0</v>
      </c>
      <c r="U84" s="159">
        <f>Мероприятия!Y230</f>
        <v>0</v>
      </c>
      <c r="V84" s="159">
        <f>Мероприятия!AD230</f>
        <v>0</v>
      </c>
      <c r="W84" s="159">
        <f>Мероприятия!AE230</f>
        <v>0</v>
      </c>
      <c r="X84" s="159">
        <f>Мероприятия!AF230</f>
        <v>0</v>
      </c>
      <c r="Y84" s="159">
        <f>Мероприятия!AG230</f>
        <v>0</v>
      </c>
      <c r="Z84" s="159">
        <f>Мероприятия!AH230</f>
        <v>0</v>
      </c>
      <c r="AA84" s="159">
        <f>Мероприятия!AI230</f>
        <v>0</v>
      </c>
      <c r="AB84" s="159">
        <f>Мероприятия!AJ230</f>
        <v>0</v>
      </c>
      <c r="AC84" s="159">
        <f>Мероприятия!AK230</f>
        <v>0</v>
      </c>
      <c r="AD84" s="159">
        <f>Мероприятия!AL230</f>
        <v>0</v>
      </c>
      <c r="AE84" s="159">
        <f>Мероприятия!AM230</f>
        <v>0</v>
      </c>
      <c r="AF84" s="159">
        <f>Мероприятия!AN230</f>
        <v>0</v>
      </c>
      <c r="AG84" s="159">
        <f>Мероприятия!AO230</f>
        <v>0</v>
      </c>
      <c r="AH84" s="107"/>
      <c r="AI84" s="125" t="str">
        <f t="shared" si="35"/>
        <v>стр.9164</v>
      </c>
      <c r="AJ84" s="188">
        <f t="shared" si="36"/>
        <v>0</v>
      </c>
      <c r="AK84" s="188">
        <f t="shared" si="37"/>
        <v>0</v>
      </c>
      <c r="AL84" s="188">
        <f t="shared" si="38"/>
        <v>0</v>
      </c>
      <c r="AM84" s="188">
        <f t="shared" si="39"/>
        <v>0</v>
      </c>
    </row>
    <row r="85" spans="1:39" ht="38.25">
      <c r="A85" s="214" t="s">
        <v>429</v>
      </c>
      <c r="B85" s="108">
        <v>9170</v>
      </c>
      <c r="C85" s="108" t="s">
        <v>152</v>
      </c>
      <c r="D85" s="121" t="s">
        <v>90</v>
      </c>
      <c r="E85" s="121" t="s">
        <v>90</v>
      </c>
      <c r="F85" s="119">
        <f t="shared" si="23"/>
        <v>0</v>
      </c>
      <c r="G85" s="121" t="s">
        <v>90</v>
      </c>
      <c r="H85" s="119">
        <f>SUM(H86,H99)</f>
        <v>0</v>
      </c>
      <c r="I85" s="121" t="s">
        <v>90</v>
      </c>
      <c r="J85" s="119">
        <f>SUM(J86,J99)</f>
        <v>0</v>
      </c>
      <c r="K85" s="121" t="s">
        <v>90</v>
      </c>
      <c r="L85" s="119">
        <f>SUM(L86,L99)</f>
        <v>0</v>
      </c>
      <c r="M85" s="121" t="s">
        <v>90</v>
      </c>
      <c r="N85" s="119">
        <f>SUM(N86,N99)</f>
        <v>0</v>
      </c>
      <c r="O85" s="121" t="s">
        <v>90</v>
      </c>
      <c r="P85" s="119">
        <f>SUM(P86,P99)</f>
        <v>0</v>
      </c>
      <c r="Q85" s="121" t="s">
        <v>90</v>
      </c>
      <c r="R85" s="121" t="s">
        <v>90</v>
      </c>
      <c r="S85" s="119">
        <f t="shared" si="24"/>
        <v>0</v>
      </c>
      <c r="T85" s="121" t="s">
        <v>90</v>
      </c>
      <c r="U85" s="119">
        <f>SUM(U86,U99)</f>
        <v>0</v>
      </c>
      <c r="V85" s="121" t="s">
        <v>90</v>
      </c>
      <c r="W85" s="119">
        <f>SUM(W86,W99)</f>
        <v>0</v>
      </c>
      <c r="X85" s="121" t="s">
        <v>90</v>
      </c>
      <c r="Y85" s="119">
        <f>SUM(Y86,Y99)</f>
        <v>0</v>
      </c>
      <c r="Z85" s="121" t="s">
        <v>90</v>
      </c>
      <c r="AA85" s="119">
        <f>SUM(AA86,AA99)</f>
        <v>0</v>
      </c>
      <c r="AB85" s="121" t="s">
        <v>90</v>
      </c>
      <c r="AC85" s="119">
        <f>SUM(AC86,AC99)</f>
        <v>0</v>
      </c>
      <c r="AD85" s="121" t="s">
        <v>90</v>
      </c>
      <c r="AE85" s="119">
        <f>SUM(AE86,AE99)</f>
        <v>0</v>
      </c>
      <c r="AF85" s="121" t="s">
        <v>90</v>
      </c>
      <c r="AG85" s="119">
        <f>SUM(AG86,AG99)</f>
        <v>0</v>
      </c>
      <c r="AH85" s="107"/>
      <c r="AI85" s="125" t="str">
        <f t="shared" si="35"/>
        <v>стр.9170</v>
      </c>
      <c r="AJ85" s="121" t="s">
        <v>90</v>
      </c>
      <c r="AK85" s="188">
        <f t="shared" si="37"/>
        <v>0</v>
      </c>
      <c r="AL85" s="121" t="s">
        <v>90</v>
      </c>
      <c r="AM85" s="188">
        <f t="shared" si="39"/>
        <v>0</v>
      </c>
    </row>
    <row r="86" spans="1:39" ht="25.5">
      <c r="A86" s="132" t="s">
        <v>284</v>
      </c>
      <c r="B86" s="108">
        <v>9180</v>
      </c>
      <c r="C86" s="108" t="s">
        <v>152</v>
      </c>
      <c r="D86" s="121" t="s">
        <v>90</v>
      </c>
      <c r="E86" s="121" t="s">
        <v>90</v>
      </c>
      <c r="F86" s="119">
        <f t="shared" si="23"/>
        <v>0</v>
      </c>
      <c r="G86" s="121" t="s">
        <v>90</v>
      </c>
      <c r="H86" s="159">
        <f>Мероприятия!H232</f>
        <v>0</v>
      </c>
      <c r="I86" s="121" t="s">
        <v>90</v>
      </c>
      <c r="J86" s="159">
        <f>Мероприятия!N232</f>
        <v>0</v>
      </c>
      <c r="K86" s="121" t="s">
        <v>90</v>
      </c>
      <c r="L86" s="159">
        <f>Мероприятия!P232</f>
        <v>0</v>
      </c>
      <c r="M86" s="121" t="s">
        <v>90</v>
      </c>
      <c r="N86" s="159">
        <f>Мероприятия!R232</f>
        <v>0</v>
      </c>
      <c r="O86" s="121" t="s">
        <v>90</v>
      </c>
      <c r="P86" s="159">
        <f>Мероприятия!T232</f>
        <v>0</v>
      </c>
      <c r="Q86" s="121" t="s">
        <v>90</v>
      </c>
      <c r="R86" s="121" t="s">
        <v>90</v>
      </c>
      <c r="S86" s="119">
        <f t="shared" si="24"/>
        <v>0</v>
      </c>
      <c r="T86" s="121" t="s">
        <v>90</v>
      </c>
      <c r="U86" s="159">
        <f>Мероприятия!Y232</f>
        <v>0</v>
      </c>
      <c r="V86" s="121" t="s">
        <v>90</v>
      </c>
      <c r="W86" s="159">
        <f>Мероприятия!AE232</f>
        <v>0</v>
      </c>
      <c r="X86" s="121" t="s">
        <v>90</v>
      </c>
      <c r="Y86" s="159">
        <f>Мероприятия!AG232</f>
        <v>0</v>
      </c>
      <c r="Z86" s="121" t="s">
        <v>90</v>
      </c>
      <c r="AA86" s="159">
        <f>Мероприятия!AI232</f>
        <v>0</v>
      </c>
      <c r="AB86" s="121" t="s">
        <v>90</v>
      </c>
      <c r="AC86" s="159">
        <f>Мероприятия!AK232</f>
        <v>0</v>
      </c>
      <c r="AD86" s="121" t="s">
        <v>90</v>
      </c>
      <c r="AE86" s="159">
        <f>Мероприятия!AM232</f>
        <v>0</v>
      </c>
      <c r="AF86" s="121" t="s">
        <v>90</v>
      </c>
      <c r="AG86" s="159">
        <f>Мероприятия!AO232</f>
        <v>0</v>
      </c>
      <c r="AH86" s="107"/>
      <c r="AI86" s="125" t="str">
        <f t="shared" si="35"/>
        <v>стр.9180</v>
      </c>
      <c r="AJ86" s="121" t="s">
        <v>90</v>
      </c>
      <c r="AK86" s="188">
        <f t="shared" si="37"/>
        <v>0</v>
      </c>
      <c r="AL86" s="121" t="s">
        <v>90</v>
      </c>
      <c r="AM86" s="188">
        <f t="shared" si="39"/>
        <v>0</v>
      </c>
    </row>
    <row r="87" spans="1:39" ht="12.75">
      <c r="A87" s="156" t="s">
        <v>339</v>
      </c>
      <c r="B87" s="140">
        <v>9181</v>
      </c>
      <c r="C87" s="140" t="s">
        <v>93</v>
      </c>
      <c r="D87" s="185">
        <f aca="true" t="shared" si="40" ref="D87:D97">SUM(G87,I87,M87,O87)</f>
        <v>0</v>
      </c>
      <c r="E87" s="184">
        <f aca="true" t="shared" si="41" ref="E87:E97">IF(D87&lt;&gt;0,F87/D87*1000,0)</f>
        <v>0</v>
      </c>
      <c r="F87" s="184">
        <f t="shared" si="23"/>
        <v>0</v>
      </c>
      <c r="G87" s="216"/>
      <c r="H87" s="217"/>
      <c r="I87" s="216"/>
      <c r="J87" s="217"/>
      <c r="K87" s="216"/>
      <c r="L87" s="217"/>
      <c r="M87" s="216"/>
      <c r="N87" s="217"/>
      <c r="O87" s="216"/>
      <c r="P87" s="217"/>
      <c r="Q87" s="185">
        <f aca="true" t="shared" si="42" ref="Q87:Q97">SUM(T87,V87,Z87,AB87)</f>
        <v>0</v>
      </c>
      <c r="R87" s="184">
        <f aca="true" t="shared" si="43" ref="R87:R97">IF(Q87&lt;&gt;0,S87/Q87*1000,0)</f>
        <v>0</v>
      </c>
      <c r="S87" s="184">
        <f aca="true" t="shared" si="44" ref="S87:S97">SUM(U87,W87,AA87,AC87)</f>
        <v>0</v>
      </c>
      <c r="T87" s="216"/>
      <c r="U87" s="217"/>
      <c r="V87" s="216"/>
      <c r="W87" s="217"/>
      <c r="X87" s="216"/>
      <c r="Y87" s="217"/>
      <c r="Z87" s="216"/>
      <c r="AA87" s="217"/>
      <c r="AB87" s="216"/>
      <c r="AC87" s="217"/>
      <c r="AD87" s="216"/>
      <c r="AE87" s="217"/>
      <c r="AF87" s="216"/>
      <c r="AG87" s="217"/>
      <c r="AH87" s="107"/>
      <c r="AI87" s="125" t="str">
        <f t="shared" si="35"/>
        <v>стр.9181</v>
      </c>
      <c r="AJ87" s="188">
        <f t="shared" si="36"/>
        <v>0</v>
      </c>
      <c r="AK87" s="188">
        <f t="shared" si="37"/>
        <v>0</v>
      </c>
      <c r="AL87" s="188">
        <f t="shared" si="38"/>
        <v>0</v>
      </c>
      <c r="AM87" s="188">
        <f t="shared" si="39"/>
        <v>0</v>
      </c>
    </row>
    <row r="88" spans="1:39" ht="12.75">
      <c r="A88" s="156" t="s">
        <v>340</v>
      </c>
      <c r="B88" s="140">
        <v>9182</v>
      </c>
      <c r="C88" s="140" t="s">
        <v>93</v>
      </c>
      <c r="D88" s="185">
        <f t="shared" si="40"/>
        <v>0</v>
      </c>
      <c r="E88" s="184">
        <f t="shared" si="41"/>
        <v>0</v>
      </c>
      <c r="F88" s="184">
        <f t="shared" si="23"/>
        <v>0</v>
      </c>
      <c r="G88" s="216"/>
      <c r="H88" s="217"/>
      <c r="I88" s="216"/>
      <c r="J88" s="217"/>
      <c r="K88" s="216"/>
      <c r="L88" s="217"/>
      <c r="M88" s="216"/>
      <c r="N88" s="217"/>
      <c r="O88" s="216"/>
      <c r="P88" s="217"/>
      <c r="Q88" s="185">
        <f t="shared" si="42"/>
        <v>0</v>
      </c>
      <c r="R88" s="184">
        <f t="shared" si="43"/>
        <v>0</v>
      </c>
      <c r="S88" s="184">
        <f t="shared" si="44"/>
        <v>0</v>
      </c>
      <c r="T88" s="216"/>
      <c r="U88" s="217"/>
      <c r="V88" s="216"/>
      <c r="W88" s="217"/>
      <c r="X88" s="216"/>
      <c r="Y88" s="217"/>
      <c r="Z88" s="216"/>
      <c r="AA88" s="217"/>
      <c r="AB88" s="216"/>
      <c r="AC88" s="217"/>
      <c r="AD88" s="216"/>
      <c r="AE88" s="217"/>
      <c r="AF88" s="216"/>
      <c r="AG88" s="217"/>
      <c r="AH88" s="107"/>
      <c r="AI88" s="125" t="str">
        <f t="shared" si="35"/>
        <v>стр.9182</v>
      </c>
      <c r="AJ88" s="188">
        <f t="shared" si="36"/>
        <v>0</v>
      </c>
      <c r="AK88" s="188">
        <f t="shared" si="37"/>
        <v>0</v>
      </c>
      <c r="AL88" s="188">
        <f t="shared" si="38"/>
        <v>0</v>
      </c>
      <c r="AM88" s="188">
        <f t="shared" si="39"/>
        <v>0</v>
      </c>
    </row>
    <row r="89" spans="1:39" ht="12.75">
      <c r="A89" s="156" t="s">
        <v>341</v>
      </c>
      <c r="B89" s="140">
        <v>9183</v>
      </c>
      <c r="C89" s="140" t="s">
        <v>93</v>
      </c>
      <c r="D89" s="185">
        <f t="shared" si="40"/>
        <v>0</v>
      </c>
      <c r="E89" s="184">
        <f t="shared" si="41"/>
        <v>0</v>
      </c>
      <c r="F89" s="184">
        <f t="shared" si="23"/>
        <v>0</v>
      </c>
      <c r="G89" s="216"/>
      <c r="H89" s="217"/>
      <c r="I89" s="216"/>
      <c r="J89" s="217"/>
      <c r="K89" s="216"/>
      <c r="L89" s="217"/>
      <c r="M89" s="216"/>
      <c r="N89" s="217"/>
      <c r="O89" s="216"/>
      <c r="P89" s="217"/>
      <c r="Q89" s="185">
        <f t="shared" si="42"/>
        <v>0</v>
      </c>
      <c r="R89" s="184">
        <f t="shared" si="43"/>
        <v>0</v>
      </c>
      <c r="S89" s="184">
        <f t="shared" si="44"/>
        <v>0</v>
      </c>
      <c r="T89" s="216"/>
      <c r="U89" s="217"/>
      <c r="V89" s="216"/>
      <c r="W89" s="217"/>
      <c r="X89" s="216"/>
      <c r="Y89" s="217"/>
      <c r="Z89" s="216"/>
      <c r="AA89" s="217"/>
      <c r="AB89" s="216"/>
      <c r="AC89" s="217"/>
      <c r="AD89" s="216"/>
      <c r="AE89" s="217"/>
      <c r="AF89" s="216"/>
      <c r="AG89" s="217"/>
      <c r="AH89" s="107"/>
      <c r="AI89" s="125" t="str">
        <f t="shared" si="35"/>
        <v>стр.9183</v>
      </c>
      <c r="AJ89" s="188">
        <f t="shared" si="36"/>
        <v>0</v>
      </c>
      <c r="AK89" s="188">
        <f t="shared" si="37"/>
        <v>0</v>
      </c>
      <c r="AL89" s="188">
        <f t="shared" si="38"/>
        <v>0</v>
      </c>
      <c r="AM89" s="188">
        <f t="shared" si="39"/>
        <v>0</v>
      </c>
    </row>
    <row r="90" spans="1:39" ht="12.75">
      <c r="A90" s="156" t="s">
        <v>342</v>
      </c>
      <c r="B90" s="140">
        <v>9184</v>
      </c>
      <c r="C90" s="140" t="s">
        <v>93</v>
      </c>
      <c r="D90" s="185">
        <f t="shared" si="40"/>
        <v>0</v>
      </c>
      <c r="E90" s="184">
        <f t="shared" si="41"/>
        <v>0</v>
      </c>
      <c r="F90" s="184">
        <f t="shared" si="23"/>
        <v>0</v>
      </c>
      <c r="G90" s="216"/>
      <c r="H90" s="217"/>
      <c r="I90" s="216"/>
      <c r="J90" s="217"/>
      <c r="K90" s="216"/>
      <c r="L90" s="217"/>
      <c r="M90" s="216"/>
      <c r="N90" s="217"/>
      <c r="O90" s="216"/>
      <c r="P90" s="217"/>
      <c r="Q90" s="185">
        <f t="shared" si="42"/>
        <v>0</v>
      </c>
      <c r="R90" s="184">
        <f t="shared" si="43"/>
        <v>0</v>
      </c>
      <c r="S90" s="184">
        <f t="shared" si="44"/>
        <v>0</v>
      </c>
      <c r="T90" s="216"/>
      <c r="U90" s="217"/>
      <c r="V90" s="216"/>
      <c r="W90" s="217"/>
      <c r="X90" s="216"/>
      <c r="Y90" s="217"/>
      <c r="Z90" s="216"/>
      <c r="AA90" s="217"/>
      <c r="AB90" s="216"/>
      <c r="AC90" s="217"/>
      <c r="AD90" s="216"/>
      <c r="AE90" s="217"/>
      <c r="AF90" s="216"/>
      <c r="AG90" s="217"/>
      <c r="AH90" s="107"/>
      <c r="AI90" s="125" t="str">
        <f t="shared" si="35"/>
        <v>стр.9184</v>
      </c>
      <c r="AJ90" s="188">
        <f t="shared" si="36"/>
        <v>0</v>
      </c>
      <c r="AK90" s="188">
        <f t="shared" si="37"/>
        <v>0</v>
      </c>
      <c r="AL90" s="188">
        <f t="shared" si="38"/>
        <v>0</v>
      </c>
      <c r="AM90" s="188">
        <f t="shared" si="39"/>
        <v>0</v>
      </c>
    </row>
    <row r="91" spans="1:39" ht="25.5">
      <c r="A91" s="156" t="s">
        <v>343</v>
      </c>
      <c r="B91" s="140">
        <v>9185</v>
      </c>
      <c r="C91" s="140" t="s">
        <v>93</v>
      </c>
      <c r="D91" s="185">
        <f t="shared" si="40"/>
        <v>0</v>
      </c>
      <c r="E91" s="184">
        <f t="shared" si="41"/>
        <v>0</v>
      </c>
      <c r="F91" s="184">
        <f t="shared" si="23"/>
        <v>0</v>
      </c>
      <c r="G91" s="216"/>
      <c r="H91" s="217"/>
      <c r="I91" s="216"/>
      <c r="J91" s="217"/>
      <c r="K91" s="216"/>
      <c r="L91" s="217"/>
      <c r="M91" s="216"/>
      <c r="N91" s="217"/>
      <c r="O91" s="216"/>
      <c r="P91" s="217"/>
      <c r="Q91" s="185">
        <f t="shared" si="42"/>
        <v>0</v>
      </c>
      <c r="R91" s="184">
        <f t="shared" si="43"/>
        <v>0</v>
      </c>
      <c r="S91" s="184">
        <f t="shared" si="44"/>
        <v>0</v>
      </c>
      <c r="T91" s="216"/>
      <c r="U91" s="217"/>
      <c r="V91" s="216"/>
      <c r="W91" s="217"/>
      <c r="X91" s="216"/>
      <c r="Y91" s="217"/>
      <c r="Z91" s="216"/>
      <c r="AA91" s="217"/>
      <c r="AB91" s="216"/>
      <c r="AC91" s="217"/>
      <c r="AD91" s="216"/>
      <c r="AE91" s="217"/>
      <c r="AF91" s="216"/>
      <c r="AG91" s="217"/>
      <c r="AH91" s="107"/>
      <c r="AI91" s="125" t="str">
        <f t="shared" si="35"/>
        <v>стр.9185</v>
      </c>
      <c r="AJ91" s="188">
        <f t="shared" si="36"/>
        <v>0</v>
      </c>
      <c r="AK91" s="188">
        <f t="shared" si="37"/>
        <v>0</v>
      </c>
      <c r="AL91" s="188">
        <f t="shared" si="38"/>
        <v>0</v>
      </c>
      <c r="AM91" s="188">
        <f t="shared" si="39"/>
        <v>0</v>
      </c>
    </row>
    <row r="92" spans="1:39" ht="12.75">
      <c r="A92" s="156" t="s">
        <v>344</v>
      </c>
      <c r="B92" s="140">
        <v>9186</v>
      </c>
      <c r="C92" s="140" t="s">
        <v>93</v>
      </c>
      <c r="D92" s="185">
        <f t="shared" si="40"/>
        <v>0</v>
      </c>
      <c r="E92" s="184">
        <f t="shared" si="41"/>
        <v>0</v>
      </c>
      <c r="F92" s="184">
        <f t="shared" si="23"/>
        <v>0</v>
      </c>
      <c r="G92" s="216"/>
      <c r="H92" s="217"/>
      <c r="I92" s="216"/>
      <c r="J92" s="217"/>
      <c r="K92" s="216"/>
      <c r="L92" s="217"/>
      <c r="M92" s="216"/>
      <c r="N92" s="217"/>
      <c r="O92" s="216"/>
      <c r="P92" s="217"/>
      <c r="Q92" s="185">
        <f t="shared" si="42"/>
        <v>0</v>
      </c>
      <c r="R92" s="184">
        <f t="shared" si="43"/>
        <v>0</v>
      </c>
      <c r="S92" s="184">
        <f t="shared" si="44"/>
        <v>0</v>
      </c>
      <c r="T92" s="216"/>
      <c r="U92" s="217"/>
      <c r="V92" s="216"/>
      <c r="W92" s="217"/>
      <c r="X92" s="216"/>
      <c r="Y92" s="217"/>
      <c r="Z92" s="216"/>
      <c r="AA92" s="217"/>
      <c r="AB92" s="216"/>
      <c r="AC92" s="217"/>
      <c r="AD92" s="216"/>
      <c r="AE92" s="217"/>
      <c r="AF92" s="216"/>
      <c r="AG92" s="217"/>
      <c r="AH92" s="107"/>
      <c r="AI92" s="125" t="str">
        <f t="shared" si="35"/>
        <v>стр.9186</v>
      </c>
      <c r="AJ92" s="188">
        <f t="shared" si="36"/>
        <v>0</v>
      </c>
      <c r="AK92" s="188">
        <f t="shared" si="37"/>
        <v>0</v>
      </c>
      <c r="AL92" s="188">
        <f t="shared" si="38"/>
        <v>0</v>
      </c>
      <c r="AM92" s="188">
        <f t="shared" si="39"/>
        <v>0</v>
      </c>
    </row>
    <row r="93" spans="1:39" ht="12.75">
      <c r="A93" s="156" t="s">
        <v>345</v>
      </c>
      <c r="B93" s="140">
        <v>9187</v>
      </c>
      <c r="C93" s="140" t="s">
        <v>93</v>
      </c>
      <c r="D93" s="185">
        <f t="shared" si="40"/>
        <v>0</v>
      </c>
      <c r="E93" s="184">
        <f t="shared" si="41"/>
        <v>0</v>
      </c>
      <c r="F93" s="184">
        <f t="shared" si="23"/>
        <v>0</v>
      </c>
      <c r="G93" s="216"/>
      <c r="H93" s="217"/>
      <c r="I93" s="216"/>
      <c r="J93" s="217"/>
      <c r="K93" s="216"/>
      <c r="L93" s="217"/>
      <c r="M93" s="216"/>
      <c r="N93" s="217"/>
      <c r="O93" s="216"/>
      <c r="P93" s="217"/>
      <c r="Q93" s="185">
        <f t="shared" si="42"/>
        <v>0</v>
      </c>
      <c r="R93" s="184">
        <f t="shared" si="43"/>
        <v>0</v>
      </c>
      <c r="S93" s="184">
        <f t="shared" si="44"/>
        <v>0</v>
      </c>
      <c r="T93" s="216"/>
      <c r="U93" s="217"/>
      <c r="V93" s="216"/>
      <c r="W93" s="217"/>
      <c r="X93" s="216"/>
      <c r="Y93" s="217"/>
      <c r="Z93" s="216"/>
      <c r="AA93" s="217"/>
      <c r="AB93" s="216"/>
      <c r="AC93" s="217"/>
      <c r="AD93" s="216"/>
      <c r="AE93" s="217"/>
      <c r="AF93" s="216"/>
      <c r="AG93" s="217"/>
      <c r="AH93" s="107"/>
      <c r="AI93" s="125" t="str">
        <f t="shared" si="35"/>
        <v>стр.9187</v>
      </c>
      <c r="AJ93" s="188">
        <f t="shared" si="36"/>
        <v>0</v>
      </c>
      <c r="AK93" s="188">
        <f t="shared" si="37"/>
        <v>0</v>
      </c>
      <c r="AL93" s="188">
        <f t="shared" si="38"/>
        <v>0</v>
      </c>
      <c r="AM93" s="188">
        <f t="shared" si="39"/>
        <v>0</v>
      </c>
    </row>
    <row r="94" spans="1:39" ht="25.5">
      <c r="A94" s="156" t="s">
        <v>346</v>
      </c>
      <c r="B94" s="140">
        <v>9188</v>
      </c>
      <c r="C94" s="140" t="s">
        <v>93</v>
      </c>
      <c r="D94" s="185">
        <f t="shared" si="40"/>
        <v>0</v>
      </c>
      <c r="E94" s="184">
        <f t="shared" si="41"/>
        <v>0</v>
      </c>
      <c r="F94" s="184">
        <f t="shared" si="23"/>
        <v>0</v>
      </c>
      <c r="G94" s="216"/>
      <c r="H94" s="217"/>
      <c r="I94" s="216"/>
      <c r="J94" s="217"/>
      <c r="K94" s="216"/>
      <c r="L94" s="217"/>
      <c r="M94" s="216"/>
      <c r="N94" s="217"/>
      <c r="O94" s="216"/>
      <c r="P94" s="217"/>
      <c r="Q94" s="185">
        <f t="shared" si="42"/>
        <v>0</v>
      </c>
      <c r="R94" s="184">
        <f t="shared" si="43"/>
        <v>0</v>
      </c>
      <c r="S94" s="184">
        <f t="shared" si="44"/>
        <v>0</v>
      </c>
      <c r="T94" s="216"/>
      <c r="U94" s="217"/>
      <c r="V94" s="216"/>
      <c r="W94" s="217"/>
      <c r="X94" s="216"/>
      <c r="Y94" s="217"/>
      <c r="Z94" s="216"/>
      <c r="AA94" s="217"/>
      <c r="AB94" s="216"/>
      <c r="AC94" s="217"/>
      <c r="AD94" s="216"/>
      <c r="AE94" s="217"/>
      <c r="AF94" s="216"/>
      <c r="AG94" s="217"/>
      <c r="AH94" s="107"/>
      <c r="AI94" s="125" t="str">
        <f t="shared" si="35"/>
        <v>стр.9188</v>
      </c>
      <c r="AJ94" s="188">
        <f t="shared" si="36"/>
        <v>0</v>
      </c>
      <c r="AK94" s="188">
        <f t="shared" si="37"/>
        <v>0</v>
      </c>
      <c r="AL94" s="188">
        <f t="shared" si="38"/>
        <v>0</v>
      </c>
      <c r="AM94" s="188">
        <f t="shared" si="39"/>
        <v>0</v>
      </c>
    </row>
    <row r="95" spans="1:39" ht="25.5">
      <c r="A95" s="156" t="s">
        <v>347</v>
      </c>
      <c r="B95" s="140">
        <v>9189</v>
      </c>
      <c r="C95" s="140" t="s">
        <v>93</v>
      </c>
      <c r="D95" s="185">
        <f t="shared" si="40"/>
        <v>0</v>
      </c>
      <c r="E95" s="184">
        <f t="shared" si="41"/>
        <v>0</v>
      </c>
      <c r="F95" s="184">
        <f t="shared" si="23"/>
        <v>0</v>
      </c>
      <c r="G95" s="216"/>
      <c r="H95" s="217"/>
      <c r="I95" s="216"/>
      <c r="J95" s="217"/>
      <c r="K95" s="216"/>
      <c r="L95" s="217"/>
      <c r="M95" s="216"/>
      <c r="N95" s="217"/>
      <c r="O95" s="216"/>
      <c r="P95" s="217"/>
      <c r="Q95" s="185">
        <f t="shared" si="42"/>
        <v>0</v>
      </c>
      <c r="R95" s="184">
        <f t="shared" si="43"/>
        <v>0</v>
      </c>
      <c r="S95" s="184">
        <f t="shared" si="44"/>
        <v>0</v>
      </c>
      <c r="T95" s="216"/>
      <c r="U95" s="217"/>
      <c r="V95" s="216"/>
      <c r="W95" s="217"/>
      <c r="X95" s="216"/>
      <c r="Y95" s="217"/>
      <c r="Z95" s="216"/>
      <c r="AA95" s="217"/>
      <c r="AB95" s="216"/>
      <c r="AC95" s="217"/>
      <c r="AD95" s="216"/>
      <c r="AE95" s="217"/>
      <c r="AF95" s="216"/>
      <c r="AG95" s="217"/>
      <c r="AH95" s="107"/>
      <c r="AI95" s="125" t="str">
        <f t="shared" si="35"/>
        <v>стр.9189</v>
      </c>
      <c r="AJ95" s="188">
        <f t="shared" si="36"/>
        <v>0</v>
      </c>
      <c r="AK95" s="188">
        <f t="shared" si="37"/>
        <v>0</v>
      </c>
      <c r="AL95" s="188">
        <f t="shared" si="38"/>
        <v>0</v>
      </c>
      <c r="AM95" s="188">
        <f t="shared" si="39"/>
        <v>0</v>
      </c>
    </row>
    <row r="96" spans="1:39" ht="12.75">
      <c r="A96" s="156" t="s">
        <v>348</v>
      </c>
      <c r="B96" s="140">
        <v>9190</v>
      </c>
      <c r="C96" s="140" t="s">
        <v>93</v>
      </c>
      <c r="D96" s="185">
        <f t="shared" si="40"/>
        <v>0</v>
      </c>
      <c r="E96" s="184">
        <f t="shared" si="41"/>
        <v>0</v>
      </c>
      <c r="F96" s="184">
        <f t="shared" si="23"/>
        <v>0</v>
      </c>
      <c r="G96" s="216"/>
      <c r="H96" s="217"/>
      <c r="I96" s="216"/>
      <c r="J96" s="217"/>
      <c r="K96" s="216"/>
      <c r="L96" s="217"/>
      <c r="M96" s="216"/>
      <c r="N96" s="217"/>
      <c r="O96" s="216"/>
      <c r="P96" s="217"/>
      <c r="Q96" s="185">
        <f t="shared" si="42"/>
        <v>0</v>
      </c>
      <c r="R96" s="184">
        <f t="shared" si="43"/>
        <v>0</v>
      </c>
      <c r="S96" s="184">
        <f t="shared" si="44"/>
        <v>0</v>
      </c>
      <c r="T96" s="216"/>
      <c r="U96" s="217"/>
      <c r="V96" s="216"/>
      <c r="W96" s="217"/>
      <c r="X96" s="216"/>
      <c r="Y96" s="217"/>
      <c r="Z96" s="216"/>
      <c r="AA96" s="217"/>
      <c r="AB96" s="216"/>
      <c r="AC96" s="217"/>
      <c r="AD96" s="216"/>
      <c r="AE96" s="217"/>
      <c r="AF96" s="216"/>
      <c r="AG96" s="217"/>
      <c r="AH96" s="107"/>
      <c r="AI96" s="125" t="str">
        <f t="shared" si="35"/>
        <v>стр.9190</v>
      </c>
      <c r="AJ96" s="188">
        <f t="shared" si="36"/>
        <v>0</v>
      </c>
      <c r="AK96" s="188">
        <f t="shared" si="37"/>
        <v>0</v>
      </c>
      <c r="AL96" s="188">
        <f t="shared" si="38"/>
        <v>0</v>
      </c>
      <c r="AM96" s="188">
        <f t="shared" si="39"/>
        <v>0</v>
      </c>
    </row>
    <row r="97" spans="1:39" ht="12.75">
      <c r="A97" s="156" t="s">
        <v>349</v>
      </c>
      <c r="B97" s="140">
        <v>9191</v>
      </c>
      <c r="C97" s="140" t="s">
        <v>93</v>
      </c>
      <c r="D97" s="185">
        <f t="shared" si="40"/>
        <v>0</v>
      </c>
      <c r="E97" s="184">
        <f t="shared" si="41"/>
        <v>0</v>
      </c>
      <c r="F97" s="184">
        <f t="shared" si="23"/>
        <v>0</v>
      </c>
      <c r="G97" s="216"/>
      <c r="H97" s="217"/>
      <c r="I97" s="216"/>
      <c r="J97" s="217"/>
      <c r="K97" s="216"/>
      <c r="L97" s="217"/>
      <c r="M97" s="216"/>
      <c r="N97" s="217"/>
      <c r="O97" s="216"/>
      <c r="P97" s="217"/>
      <c r="Q97" s="185">
        <f t="shared" si="42"/>
        <v>0</v>
      </c>
      <c r="R97" s="184">
        <f t="shared" si="43"/>
        <v>0</v>
      </c>
      <c r="S97" s="184">
        <f t="shared" si="44"/>
        <v>0</v>
      </c>
      <c r="T97" s="216"/>
      <c r="U97" s="217"/>
      <c r="V97" s="216"/>
      <c r="W97" s="217"/>
      <c r="X97" s="216"/>
      <c r="Y97" s="217"/>
      <c r="Z97" s="216"/>
      <c r="AA97" s="217"/>
      <c r="AB97" s="216"/>
      <c r="AC97" s="217"/>
      <c r="AD97" s="216"/>
      <c r="AE97" s="217"/>
      <c r="AF97" s="216"/>
      <c r="AG97" s="217"/>
      <c r="AH97" s="107"/>
      <c r="AI97" s="125" t="str">
        <f t="shared" si="35"/>
        <v>стр.9191</v>
      </c>
      <c r="AJ97" s="188">
        <f t="shared" si="36"/>
        <v>0</v>
      </c>
      <c r="AK97" s="188">
        <f t="shared" si="37"/>
        <v>0</v>
      </c>
      <c r="AL97" s="188">
        <f t="shared" si="38"/>
        <v>0</v>
      </c>
      <c r="AM97" s="188">
        <f t="shared" si="39"/>
        <v>0</v>
      </c>
    </row>
    <row r="98" spans="1:39" ht="76.5">
      <c r="A98" s="168" t="s">
        <v>157</v>
      </c>
      <c r="B98" s="172">
        <v>9192</v>
      </c>
      <c r="C98" s="140" t="s">
        <v>100</v>
      </c>
      <c r="D98" s="119">
        <f>SUM(G98,I98,M98,O98)</f>
        <v>0</v>
      </c>
      <c r="E98" s="169" t="s">
        <v>90</v>
      </c>
      <c r="F98" s="169" t="s">
        <v>90</v>
      </c>
      <c r="G98" s="159">
        <f>Мероприятия!G235</f>
        <v>0</v>
      </c>
      <c r="H98" s="147" t="s">
        <v>90</v>
      </c>
      <c r="I98" s="159">
        <f>Мероприятия!M235</f>
        <v>0</v>
      </c>
      <c r="J98" s="147" t="s">
        <v>90</v>
      </c>
      <c r="K98" s="159">
        <f>Мероприятия!O235</f>
        <v>0</v>
      </c>
      <c r="L98" s="147" t="s">
        <v>90</v>
      </c>
      <c r="M98" s="159">
        <f>Мероприятия!Q235</f>
        <v>0</v>
      </c>
      <c r="N98" s="147" t="s">
        <v>90</v>
      </c>
      <c r="O98" s="159">
        <f>Мероприятия!S235</f>
        <v>0</v>
      </c>
      <c r="P98" s="147" t="s">
        <v>90</v>
      </c>
      <c r="Q98" s="119">
        <f>SUM(T98,V98,Z98,AB98)</f>
        <v>0</v>
      </c>
      <c r="R98" s="169" t="s">
        <v>90</v>
      </c>
      <c r="S98" s="169" t="s">
        <v>90</v>
      </c>
      <c r="T98" s="159">
        <f>Мероприятия!X235</f>
        <v>0</v>
      </c>
      <c r="U98" s="169" t="s">
        <v>90</v>
      </c>
      <c r="V98" s="159">
        <f>Мероприятия!AD235</f>
        <v>0</v>
      </c>
      <c r="W98" s="169" t="s">
        <v>90</v>
      </c>
      <c r="X98" s="159">
        <f>Мероприятия!AF235</f>
        <v>0</v>
      </c>
      <c r="Y98" s="169" t="s">
        <v>90</v>
      </c>
      <c r="Z98" s="159">
        <f>Мероприятия!AH235</f>
        <v>0</v>
      </c>
      <c r="AA98" s="169" t="s">
        <v>90</v>
      </c>
      <c r="AB98" s="159">
        <f>Мероприятия!AJ235</f>
        <v>0</v>
      </c>
      <c r="AC98" s="169" t="s">
        <v>90</v>
      </c>
      <c r="AD98" s="159">
        <f>Мероприятия!AL235</f>
        <v>0</v>
      </c>
      <c r="AE98" s="169" t="s">
        <v>90</v>
      </c>
      <c r="AF98" s="159">
        <f>Мероприятия!AN235</f>
        <v>0</v>
      </c>
      <c r="AG98" s="169" t="s">
        <v>90</v>
      </c>
      <c r="AH98" s="107"/>
      <c r="AI98" s="125" t="str">
        <f t="shared" si="35"/>
        <v>стр.9192</v>
      </c>
      <c r="AJ98" s="188">
        <f t="shared" si="36"/>
        <v>0</v>
      </c>
      <c r="AK98" s="87" t="s">
        <v>90</v>
      </c>
      <c r="AL98" s="188">
        <f t="shared" si="38"/>
        <v>0</v>
      </c>
      <c r="AM98" s="87" t="s">
        <v>90</v>
      </c>
    </row>
    <row r="99" spans="1:39" ht="25.5">
      <c r="A99" s="132" t="s">
        <v>285</v>
      </c>
      <c r="B99" s="172">
        <v>9200</v>
      </c>
      <c r="C99" s="139" t="s">
        <v>152</v>
      </c>
      <c r="D99" s="121" t="s">
        <v>90</v>
      </c>
      <c r="E99" s="121" t="s">
        <v>90</v>
      </c>
      <c r="F99" s="119">
        <f>SUM(H99,J99,N99,P99)</f>
        <v>0</v>
      </c>
      <c r="G99" s="121" t="s">
        <v>90</v>
      </c>
      <c r="H99" s="159">
        <f>Мероприятия!H236</f>
        <v>0</v>
      </c>
      <c r="I99" s="121" t="s">
        <v>90</v>
      </c>
      <c r="J99" s="159">
        <f>Мероприятия!N236</f>
        <v>0</v>
      </c>
      <c r="K99" s="121" t="s">
        <v>90</v>
      </c>
      <c r="L99" s="159">
        <f>Мероприятия!P236</f>
        <v>0</v>
      </c>
      <c r="M99" s="121" t="s">
        <v>90</v>
      </c>
      <c r="N99" s="159">
        <f>Мероприятия!R236</f>
        <v>0</v>
      </c>
      <c r="O99" s="121" t="s">
        <v>90</v>
      </c>
      <c r="P99" s="159">
        <f>Мероприятия!T236</f>
        <v>0</v>
      </c>
      <c r="Q99" s="121" t="s">
        <v>90</v>
      </c>
      <c r="R99" s="121" t="s">
        <v>90</v>
      </c>
      <c r="S99" s="119">
        <f>SUM(U99,W99,AA99,AC99)</f>
        <v>0</v>
      </c>
      <c r="T99" s="121" t="s">
        <v>90</v>
      </c>
      <c r="U99" s="159">
        <f>Мероприятия!Y236</f>
        <v>0</v>
      </c>
      <c r="V99" s="121" t="s">
        <v>90</v>
      </c>
      <c r="W99" s="159">
        <f>Мероприятия!AE236</f>
        <v>0</v>
      </c>
      <c r="X99" s="121" t="s">
        <v>90</v>
      </c>
      <c r="Y99" s="159">
        <f>Мероприятия!AG236</f>
        <v>0</v>
      </c>
      <c r="Z99" s="121" t="s">
        <v>90</v>
      </c>
      <c r="AA99" s="159">
        <f>Мероприятия!AI236</f>
        <v>0</v>
      </c>
      <c r="AB99" s="121" t="s">
        <v>90</v>
      </c>
      <c r="AC99" s="159">
        <f>Мероприятия!AK236</f>
        <v>0</v>
      </c>
      <c r="AD99" s="121" t="s">
        <v>90</v>
      </c>
      <c r="AE99" s="159">
        <f>Мероприятия!AM236</f>
        <v>0</v>
      </c>
      <c r="AF99" s="121" t="s">
        <v>90</v>
      </c>
      <c r="AG99" s="159">
        <f>Мероприятия!AO236</f>
        <v>0</v>
      </c>
      <c r="AH99" s="107"/>
      <c r="AI99" s="125" t="str">
        <f t="shared" si="35"/>
        <v>стр.9200</v>
      </c>
      <c r="AJ99" s="121" t="s">
        <v>90</v>
      </c>
      <c r="AK99" s="188">
        <f t="shared" si="37"/>
        <v>0</v>
      </c>
      <c r="AL99" s="121" t="s">
        <v>90</v>
      </c>
      <c r="AM99" s="188">
        <f t="shared" si="39"/>
        <v>0</v>
      </c>
    </row>
    <row r="100" spans="1:39" ht="12.75">
      <c r="A100" s="258" t="s">
        <v>341</v>
      </c>
      <c r="B100" s="172">
        <v>9201</v>
      </c>
      <c r="C100" s="140" t="s">
        <v>93</v>
      </c>
      <c r="D100" s="185">
        <f aca="true" t="shared" si="45" ref="D100:D107">SUM(G100,I100,M100,O100)</f>
        <v>0</v>
      </c>
      <c r="E100" s="184">
        <f aca="true" t="shared" si="46" ref="E100:E107">IF(D100&lt;&gt;0,F100/D100*1000,0)</f>
        <v>0</v>
      </c>
      <c r="F100" s="184">
        <f aca="true" t="shared" si="47" ref="F100:F107">SUM(H100,J100,N100,P100)</f>
        <v>0</v>
      </c>
      <c r="G100" s="216"/>
      <c r="H100" s="217"/>
      <c r="I100" s="216"/>
      <c r="J100" s="217"/>
      <c r="K100" s="216"/>
      <c r="L100" s="217"/>
      <c r="M100" s="216"/>
      <c r="N100" s="217"/>
      <c r="O100" s="216"/>
      <c r="P100" s="217"/>
      <c r="Q100" s="185">
        <f aca="true" t="shared" si="48" ref="Q100:Q107">SUM(T100,V100,Z100,AB100)</f>
        <v>0</v>
      </c>
      <c r="R100" s="184">
        <f aca="true" t="shared" si="49" ref="R100:R107">IF(Q100&lt;&gt;0,S100/Q100*1000,0)</f>
        <v>0</v>
      </c>
      <c r="S100" s="184">
        <f aca="true" t="shared" si="50" ref="S100:S107">SUM(U100,W100,AA100,AC100)</f>
        <v>0</v>
      </c>
      <c r="T100" s="216"/>
      <c r="U100" s="217"/>
      <c r="V100" s="216"/>
      <c r="W100" s="217"/>
      <c r="X100" s="216"/>
      <c r="Y100" s="217"/>
      <c r="Z100" s="216"/>
      <c r="AA100" s="217"/>
      <c r="AB100" s="216"/>
      <c r="AC100" s="217"/>
      <c r="AD100" s="216"/>
      <c r="AE100" s="217"/>
      <c r="AF100" s="216"/>
      <c r="AG100" s="217"/>
      <c r="AH100" s="107"/>
      <c r="AI100" s="125" t="str">
        <f t="shared" si="35"/>
        <v>стр.9201</v>
      </c>
      <c r="AJ100" s="188">
        <f t="shared" si="36"/>
        <v>0</v>
      </c>
      <c r="AK100" s="188">
        <f t="shared" si="37"/>
        <v>0</v>
      </c>
      <c r="AL100" s="188">
        <f t="shared" si="38"/>
        <v>0</v>
      </c>
      <c r="AM100" s="188">
        <f t="shared" si="39"/>
        <v>0</v>
      </c>
    </row>
    <row r="101" spans="1:39" ht="12.75">
      <c r="A101" s="258" t="s">
        <v>342</v>
      </c>
      <c r="B101" s="172">
        <v>9202</v>
      </c>
      <c r="C101" s="140" t="s">
        <v>93</v>
      </c>
      <c r="D101" s="185">
        <f t="shared" si="45"/>
        <v>0</v>
      </c>
      <c r="E101" s="184">
        <f t="shared" si="46"/>
        <v>0</v>
      </c>
      <c r="F101" s="184">
        <f t="shared" si="47"/>
        <v>0</v>
      </c>
      <c r="G101" s="216"/>
      <c r="H101" s="217"/>
      <c r="I101" s="216"/>
      <c r="J101" s="217"/>
      <c r="K101" s="216"/>
      <c r="L101" s="217"/>
      <c r="M101" s="216"/>
      <c r="N101" s="217"/>
      <c r="O101" s="216"/>
      <c r="P101" s="217"/>
      <c r="Q101" s="185">
        <f t="shared" si="48"/>
        <v>0</v>
      </c>
      <c r="R101" s="184">
        <f t="shared" si="49"/>
        <v>0</v>
      </c>
      <c r="S101" s="184">
        <f t="shared" si="50"/>
        <v>0</v>
      </c>
      <c r="T101" s="216"/>
      <c r="U101" s="217"/>
      <c r="V101" s="216"/>
      <c r="W101" s="217"/>
      <c r="X101" s="216"/>
      <c r="Y101" s="217"/>
      <c r="Z101" s="216"/>
      <c r="AA101" s="217"/>
      <c r="AB101" s="216"/>
      <c r="AC101" s="217"/>
      <c r="AD101" s="216"/>
      <c r="AE101" s="217"/>
      <c r="AF101" s="216"/>
      <c r="AG101" s="217"/>
      <c r="AH101" s="107"/>
      <c r="AI101" s="125" t="str">
        <f t="shared" si="35"/>
        <v>стр.9202</v>
      </c>
      <c r="AJ101" s="188">
        <f t="shared" si="36"/>
        <v>0</v>
      </c>
      <c r="AK101" s="188">
        <f t="shared" si="37"/>
        <v>0</v>
      </c>
      <c r="AL101" s="188">
        <f t="shared" si="38"/>
        <v>0</v>
      </c>
      <c r="AM101" s="188">
        <f t="shared" si="39"/>
        <v>0</v>
      </c>
    </row>
    <row r="102" spans="1:39" ht="12.75">
      <c r="A102" s="258" t="s">
        <v>350</v>
      </c>
      <c r="B102" s="172">
        <v>9203</v>
      </c>
      <c r="C102" s="140" t="s">
        <v>93</v>
      </c>
      <c r="D102" s="185">
        <f t="shared" si="45"/>
        <v>0</v>
      </c>
      <c r="E102" s="184">
        <f t="shared" si="46"/>
        <v>0</v>
      </c>
      <c r="F102" s="184">
        <f t="shared" si="47"/>
        <v>0</v>
      </c>
      <c r="G102" s="216"/>
      <c r="H102" s="217"/>
      <c r="I102" s="216"/>
      <c r="J102" s="217"/>
      <c r="K102" s="216"/>
      <c r="L102" s="217"/>
      <c r="M102" s="216"/>
      <c r="N102" s="217"/>
      <c r="O102" s="216"/>
      <c r="P102" s="217"/>
      <c r="Q102" s="185">
        <f t="shared" si="48"/>
        <v>0</v>
      </c>
      <c r="R102" s="184">
        <f t="shared" si="49"/>
        <v>0</v>
      </c>
      <c r="S102" s="184">
        <f t="shared" si="50"/>
        <v>0</v>
      </c>
      <c r="T102" s="216"/>
      <c r="U102" s="217"/>
      <c r="V102" s="216"/>
      <c r="W102" s="217"/>
      <c r="X102" s="216"/>
      <c r="Y102" s="217"/>
      <c r="Z102" s="216"/>
      <c r="AA102" s="217"/>
      <c r="AB102" s="216"/>
      <c r="AC102" s="217"/>
      <c r="AD102" s="216"/>
      <c r="AE102" s="217"/>
      <c r="AF102" s="216"/>
      <c r="AG102" s="217"/>
      <c r="AH102" s="107"/>
      <c r="AI102" s="125" t="str">
        <f t="shared" si="35"/>
        <v>стр.9203</v>
      </c>
      <c r="AJ102" s="188">
        <f t="shared" si="36"/>
        <v>0</v>
      </c>
      <c r="AK102" s="188">
        <f t="shared" si="37"/>
        <v>0</v>
      </c>
      <c r="AL102" s="188">
        <f t="shared" si="38"/>
        <v>0</v>
      </c>
      <c r="AM102" s="188">
        <f t="shared" si="39"/>
        <v>0</v>
      </c>
    </row>
    <row r="103" spans="1:39" ht="12.75">
      <c r="A103" s="258" t="s">
        <v>351</v>
      </c>
      <c r="B103" s="172">
        <v>9204</v>
      </c>
      <c r="C103" s="140" t="s">
        <v>93</v>
      </c>
      <c r="D103" s="185">
        <f t="shared" si="45"/>
        <v>0</v>
      </c>
      <c r="E103" s="184">
        <f t="shared" si="46"/>
        <v>0</v>
      </c>
      <c r="F103" s="184">
        <f t="shared" si="47"/>
        <v>0</v>
      </c>
      <c r="G103" s="216"/>
      <c r="H103" s="217"/>
      <c r="I103" s="216"/>
      <c r="J103" s="217"/>
      <c r="K103" s="216"/>
      <c r="L103" s="217"/>
      <c r="M103" s="216"/>
      <c r="N103" s="217"/>
      <c r="O103" s="216"/>
      <c r="P103" s="217"/>
      <c r="Q103" s="185">
        <f t="shared" si="48"/>
        <v>0</v>
      </c>
      <c r="R103" s="184">
        <f t="shared" si="49"/>
        <v>0</v>
      </c>
      <c r="S103" s="184">
        <f t="shared" si="50"/>
        <v>0</v>
      </c>
      <c r="T103" s="216"/>
      <c r="U103" s="217"/>
      <c r="V103" s="216"/>
      <c r="W103" s="217"/>
      <c r="X103" s="216"/>
      <c r="Y103" s="217"/>
      <c r="Z103" s="216"/>
      <c r="AA103" s="217"/>
      <c r="AB103" s="216"/>
      <c r="AC103" s="217"/>
      <c r="AD103" s="216"/>
      <c r="AE103" s="217"/>
      <c r="AF103" s="216"/>
      <c r="AG103" s="217"/>
      <c r="AH103" s="107"/>
      <c r="AI103" s="125" t="str">
        <f t="shared" si="35"/>
        <v>стр.9204</v>
      </c>
      <c r="AJ103" s="188">
        <f t="shared" si="36"/>
        <v>0</v>
      </c>
      <c r="AK103" s="188">
        <f t="shared" si="37"/>
        <v>0</v>
      </c>
      <c r="AL103" s="188">
        <f t="shared" si="38"/>
        <v>0</v>
      </c>
      <c r="AM103" s="188">
        <f t="shared" si="39"/>
        <v>0</v>
      </c>
    </row>
    <row r="104" spans="1:39" ht="12.75">
      <c r="A104" s="258" t="s">
        <v>352</v>
      </c>
      <c r="B104" s="172">
        <v>9205</v>
      </c>
      <c r="C104" s="140" t="s">
        <v>93</v>
      </c>
      <c r="D104" s="185">
        <f t="shared" si="45"/>
        <v>0</v>
      </c>
      <c r="E104" s="184">
        <f t="shared" si="46"/>
        <v>0</v>
      </c>
      <c r="F104" s="184">
        <f t="shared" si="47"/>
        <v>0</v>
      </c>
      <c r="G104" s="216"/>
      <c r="H104" s="217"/>
      <c r="I104" s="216"/>
      <c r="J104" s="217"/>
      <c r="K104" s="216"/>
      <c r="L104" s="217"/>
      <c r="M104" s="216"/>
      <c r="N104" s="217"/>
      <c r="O104" s="216"/>
      <c r="P104" s="217"/>
      <c r="Q104" s="185">
        <f t="shared" si="48"/>
        <v>0</v>
      </c>
      <c r="R104" s="184">
        <f t="shared" si="49"/>
        <v>0</v>
      </c>
      <c r="S104" s="184">
        <f t="shared" si="50"/>
        <v>0</v>
      </c>
      <c r="T104" s="216"/>
      <c r="U104" s="217"/>
      <c r="V104" s="216"/>
      <c r="W104" s="217"/>
      <c r="X104" s="216"/>
      <c r="Y104" s="217"/>
      <c r="Z104" s="216"/>
      <c r="AA104" s="217"/>
      <c r="AB104" s="216"/>
      <c r="AC104" s="217"/>
      <c r="AD104" s="216"/>
      <c r="AE104" s="217"/>
      <c r="AF104" s="216"/>
      <c r="AG104" s="217"/>
      <c r="AH104" s="107"/>
      <c r="AI104" s="125" t="str">
        <f t="shared" si="35"/>
        <v>стр.9205</v>
      </c>
      <c r="AJ104" s="188">
        <f t="shared" si="36"/>
        <v>0</v>
      </c>
      <c r="AK104" s="188">
        <f t="shared" si="37"/>
        <v>0</v>
      </c>
      <c r="AL104" s="188">
        <f t="shared" si="38"/>
        <v>0</v>
      </c>
      <c r="AM104" s="188">
        <f t="shared" si="39"/>
        <v>0</v>
      </c>
    </row>
    <row r="105" spans="1:39" ht="12.75">
      <c r="A105" s="258" t="s">
        <v>353</v>
      </c>
      <c r="B105" s="172">
        <v>9206</v>
      </c>
      <c r="C105" s="140" t="s">
        <v>93</v>
      </c>
      <c r="D105" s="185">
        <f t="shared" si="45"/>
        <v>0</v>
      </c>
      <c r="E105" s="184">
        <f t="shared" si="46"/>
        <v>0</v>
      </c>
      <c r="F105" s="184">
        <f t="shared" si="47"/>
        <v>0</v>
      </c>
      <c r="G105" s="216"/>
      <c r="H105" s="217"/>
      <c r="I105" s="216"/>
      <c r="J105" s="217"/>
      <c r="K105" s="216"/>
      <c r="L105" s="217"/>
      <c r="M105" s="216"/>
      <c r="N105" s="217"/>
      <c r="O105" s="216"/>
      <c r="P105" s="217"/>
      <c r="Q105" s="185">
        <f t="shared" si="48"/>
        <v>0</v>
      </c>
      <c r="R105" s="184">
        <f t="shared" si="49"/>
        <v>0</v>
      </c>
      <c r="S105" s="184">
        <f t="shared" si="50"/>
        <v>0</v>
      </c>
      <c r="T105" s="216"/>
      <c r="U105" s="217"/>
      <c r="V105" s="216"/>
      <c r="W105" s="217"/>
      <c r="X105" s="216"/>
      <c r="Y105" s="217"/>
      <c r="Z105" s="216"/>
      <c r="AA105" s="217"/>
      <c r="AB105" s="216"/>
      <c r="AC105" s="217"/>
      <c r="AD105" s="216"/>
      <c r="AE105" s="217"/>
      <c r="AF105" s="216"/>
      <c r="AG105" s="217"/>
      <c r="AH105" s="107"/>
      <c r="AI105" s="125" t="str">
        <f t="shared" si="35"/>
        <v>стр.9206</v>
      </c>
      <c r="AJ105" s="188">
        <f t="shared" si="36"/>
        <v>0</v>
      </c>
      <c r="AK105" s="188">
        <f t="shared" si="37"/>
        <v>0</v>
      </c>
      <c r="AL105" s="188">
        <f t="shared" si="38"/>
        <v>0</v>
      </c>
      <c r="AM105" s="188">
        <f t="shared" si="39"/>
        <v>0</v>
      </c>
    </row>
    <row r="106" spans="1:39" ht="12.75">
      <c r="A106" s="258" t="s">
        <v>348</v>
      </c>
      <c r="B106" s="172">
        <v>9207</v>
      </c>
      <c r="C106" s="140" t="s">
        <v>93</v>
      </c>
      <c r="D106" s="185">
        <f t="shared" si="45"/>
        <v>0</v>
      </c>
      <c r="E106" s="184">
        <f t="shared" si="46"/>
        <v>0</v>
      </c>
      <c r="F106" s="184">
        <f t="shared" si="47"/>
        <v>0</v>
      </c>
      <c r="G106" s="216"/>
      <c r="H106" s="217"/>
      <c r="I106" s="216"/>
      <c r="J106" s="217"/>
      <c r="K106" s="216"/>
      <c r="L106" s="217"/>
      <c r="M106" s="216"/>
      <c r="N106" s="217"/>
      <c r="O106" s="216"/>
      <c r="P106" s="217"/>
      <c r="Q106" s="185">
        <f t="shared" si="48"/>
        <v>0</v>
      </c>
      <c r="R106" s="184">
        <f t="shared" si="49"/>
        <v>0</v>
      </c>
      <c r="S106" s="184">
        <f t="shared" si="50"/>
        <v>0</v>
      </c>
      <c r="T106" s="216"/>
      <c r="U106" s="217"/>
      <c r="V106" s="216"/>
      <c r="W106" s="217"/>
      <c r="X106" s="216"/>
      <c r="Y106" s="217"/>
      <c r="Z106" s="216"/>
      <c r="AA106" s="217"/>
      <c r="AB106" s="216"/>
      <c r="AC106" s="217"/>
      <c r="AD106" s="216"/>
      <c r="AE106" s="217"/>
      <c r="AF106" s="216"/>
      <c r="AG106" s="217"/>
      <c r="AH106" s="107"/>
      <c r="AI106" s="125" t="str">
        <f t="shared" si="35"/>
        <v>стр.9207</v>
      </c>
      <c r="AJ106" s="188">
        <f t="shared" si="36"/>
        <v>0</v>
      </c>
      <c r="AK106" s="188">
        <f t="shared" si="37"/>
        <v>0</v>
      </c>
      <c r="AL106" s="188">
        <f t="shared" si="38"/>
        <v>0</v>
      </c>
      <c r="AM106" s="188">
        <f t="shared" si="39"/>
        <v>0</v>
      </c>
    </row>
    <row r="107" spans="1:39" ht="12.75">
      <c r="A107" s="258" t="s">
        <v>349</v>
      </c>
      <c r="B107" s="172">
        <v>9208</v>
      </c>
      <c r="C107" s="140" t="s">
        <v>93</v>
      </c>
      <c r="D107" s="185">
        <f t="shared" si="45"/>
        <v>0</v>
      </c>
      <c r="E107" s="184">
        <f t="shared" si="46"/>
        <v>0</v>
      </c>
      <c r="F107" s="184">
        <f t="shared" si="47"/>
        <v>0</v>
      </c>
      <c r="G107" s="216"/>
      <c r="H107" s="217"/>
      <c r="I107" s="216"/>
      <c r="J107" s="217"/>
      <c r="K107" s="216"/>
      <c r="L107" s="217"/>
      <c r="M107" s="216"/>
      <c r="N107" s="217"/>
      <c r="O107" s="216"/>
      <c r="P107" s="217"/>
      <c r="Q107" s="185">
        <f t="shared" si="48"/>
        <v>0</v>
      </c>
      <c r="R107" s="184">
        <f t="shared" si="49"/>
        <v>0</v>
      </c>
      <c r="S107" s="184">
        <f t="shared" si="50"/>
        <v>0</v>
      </c>
      <c r="T107" s="216"/>
      <c r="U107" s="217"/>
      <c r="V107" s="216"/>
      <c r="W107" s="217"/>
      <c r="X107" s="216"/>
      <c r="Y107" s="217"/>
      <c r="Z107" s="216"/>
      <c r="AA107" s="217"/>
      <c r="AB107" s="216"/>
      <c r="AC107" s="217"/>
      <c r="AD107" s="216"/>
      <c r="AE107" s="217"/>
      <c r="AF107" s="216"/>
      <c r="AG107" s="217"/>
      <c r="AH107" s="107"/>
      <c r="AI107" s="125" t="str">
        <f t="shared" si="35"/>
        <v>стр.9208</v>
      </c>
      <c r="AJ107" s="188">
        <f t="shared" si="36"/>
        <v>0</v>
      </c>
      <c r="AK107" s="188">
        <f t="shared" si="37"/>
        <v>0</v>
      </c>
      <c r="AL107" s="188">
        <f t="shared" si="38"/>
        <v>0</v>
      </c>
      <c r="AM107" s="188">
        <f t="shared" si="39"/>
        <v>0</v>
      </c>
    </row>
    <row r="108" spans="1:39" ht="76.5">
      <c r="A108" s="168" t="s">
        <v>158</v>
      </c>
      <c r="B108" s="172">
        <v>9209</v>
      </c>
      <c r="C108" s="140" t="s">
        <v>100</v>
      </c>
      <c r="D108" s="119">
        <f>SUM(G108,I108,M108,O108)</f>
        <v>0</v>
      </c>
      <c r="E108" s="169" t="s">
        <v>90</v>
      </c>
      <c r="F108" s="169" t="s">
        <v>90</v>
      </c>
      <c r="G108" s="160">
        <f>Мероприятия!G239</f>
        <v>0</v>
      </c>
      <c r="H108" s="169" t="s">
        <v>90</v>
      </c>
      <c r="I108" s="160">
        <f>Мероприятия!M239</f>
        <v>0</v>
      </c>
      <c r="J108" s="169" t="s">
        <v>90</v>
      </c>
      <c r="K108" s="160">
        <f>Мероприятия!O239</f>
        <v>0</v>
      </c>
      <c r="L108" s="169" t="s">
        <v>90</v>
      </c>
      <c r="M108" s="160">
        <f>Мероприятия!Q239</f>
        <v>0</v>
      </c>
      <c r="N108" s="169" t="s">
        <v>90</v>
      </c>
      <c r="O108" s="160">
        <f>Мероприятия!S239</f>
        <v>0</v>
      </c>
      <c r="P108" s="169" t="s">
        <v>90</v>
      </c>
      <c r="Q108" s="119">
        <f>SUM(T108,V108,Z108,AB108)</f>
        <v>0</v>
      </c>
      <c r="R108" s="169" t="s">
        <v>90</v>
      </c>
      <c r="S108" s="169" t="s">
        <v>90</v>
      </c>
      <c r="T108" s="160">
        <f>Мероприятия!X239</f>
        <v>0</v>
      </c>
      <c r="U108" s="169" t="s">
        <v>90</v>
      </c>
      <c r="V108" s="160">
        <f>Мероприятия!AD239</f>
        <v>0</v>
      </c>
      <c r="W108" s="169" t="s">
        <v>90</v>
      </c>
      <c r="X108" s="160">
        <f>Мероприятия!AF239</f>
        <v>0</v>
      </c>
      <c r="Y108" s="169" t="s">
        <v>90</v>
      </c>
      <c r="Z108" s="160">
        <f>Мероприятия!AH239</f>
        <v>0</v>
      </c>
      <c r="AA108" s="169" t="s">
        <v>90</v>
      </c>
      <c r="AB108" s="160">
        <f>Мероприятия!AJ239</f>
        <v>0</v>
      </c>
      <c r="AC108" s="169" t="s">
        <v>90</v>
      </c>
      <c r="AD108" s="160">
        <f>Мероприятия!AL239</f>
        <v>0</v>
      </c>
      <c r="AE108" s="169" t="s">
        <v>90</v>
      </c>
      <c r="AF108" s="160">
        <f>Мероприятия!AN239</f>
        <v>0</v>
      </c>
      <c r="AG108" s="169" t="s">
        <v>90</v>
      </c>
      <c r="AH108" s="107"/>
      <c r="AI108" s="125" t="str">
        <f t="shared" si="35"/>
        <v>стр.9209</v>
      </c>
      <c r="AJ108" s="188">
        <f t="shared" si="36"/>
        <v>0</v>
      </c>
      <c r="AK108" s="87" t="s">
        <v>90</v>
      </c>
      <c r="AL108" s="188">
        <f t="shared" si="38"/>
        <v>0</v>
      </c>
      <c r="AM108" s="87" t="s">
        <v>90</v>
      </c>
    </row>
    <row r="109" spans="26:39" ht="15">
      <c r="Z109" s="255"/>
      <c r="AA109" s="255"/>
      <c r="AI109"/>
      <c r="AJ109"/>
      <c r="AK109"/>
      <c r="AL109"/>
      <c r="AM109"/>
    </row>
    <row r="110" spans="1:39" s="205" customFormat="1" ht="28.5" customHeight="1">
      <c r="A110" s="429" t="str">
        <f>IF((COUNTIF(D112:AA113,"&lt;&gt;0")-COUNTIF(D112:AA113,"x"))=0,"Протокол контроля","Ошибок в протоколе: "&amp;(COUNTIF(D112:AA113,"&lt;&gt;0")-COUNTIF(D112:AA113,"x")))</f>
        <v>Протокол контроля</v>
      </c>
      <c r="B110" s="429"/>
      <c r="C110" s="429"/>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256"/>
      <c r="AD110" s="257"/>
      <c r="AE110" s="257"/>
      <c r="AF110" s="257"/>
      <c r="AG110" s="257"/>
      <c r="AI110"/>
      <c r="AJ110"/>
      <c r="AK110"/>
      <c r="AL110"/>
      <c r="AM110"/>
    </row>
    <row r="111" spans="1:39" s="205" customFormat="1" ht="15">
      <c r="A111" s="426" t="s">
        <v>107</v>
      </c>
      <c r="B111" s="427"/>
      <c r="C111" s="428"/>
      <c r="D111" s="249" t="s">
        <v>431</v>
      </c>
      <c r="E111" s="249" t="s">
        <v>432</v>
      </c>
      <c r="F111" s="249" t="s">
        <v>433</v>
      </c>
      <c r="G111" s="249" t="s">
        <v>434</v>
      </c>
      <c r="H111" s="249" t="s">
        <v>435</v>
      </c>
      <c r="I111" s="249" t="s">
        <v>436</v>
      </c>
      <c r="J111" s="249" t="s">
        <v>437</v>
      </c>
      <c r="K111" s="249" t="s">
        <v>438</v>
      </c>
      <c r="L111" s="249" t="s">
        <v>439</v>
      </c>
      <c r="M111" s="249" t="s">
        <v>440</v>
      </c>
      <c r="N111" s="249" t="s">
        <v>443</v>
      </c>
      <c r="O111" s="249" t="s">
        <v>444</v>
      </c>
      <c r="P111" s="249" t="s">
        <v>445</v>
      </c>
      <c r="Q111" s="249" t="s">
        <v>446</v>
      </c>
      <c r="R111" s="249" t="s">
        <v>447</v>
      </c>
      <c r="S111" s="249" t="s">
        <v>448</v>
      </c>
      <c r="T111" s="249" t="s">
        <v>449</v>
      </c>
      <c r="U111" s="249" t="s">
        <v>450</v>
      </c>
      <c r="V111" s="249" t="s">
        <v>451</v>
      </c>
      <c r="W111" s="249" t="s">
        <v>452</v>
      </c>
      <c r="X111" s="249" t="s">
        <v>453</v>
      </c>
      <c r="Y111" s="249" t="s">
        <v>454</v>
      </c>
      <c r="Z111" s="249" t="s">
        <v>455</v>
      </c>
      <c r="AA111" s="249" t="s">
        <v>456</v>
      </c>
      <c r="AD111" s="257"/>
      <c r="AE111" s="257"/>
      <c r="AF111" s="257"/>
      <c r="AG111" s="257"/>
      <c r="AI111"/>
      <c r="AJ111"/>
      <c r="AK111"/>
      <c r="AL111"/>
      <c r="AM111"/>
    </row>
    <row r="112" spans="1:39" s="205" customFormat="1" ht="15">
      <c r="A112" s="423" t="s">
        <v>441</v>
      </c>
      <c r="B112" s="424"/>
      <c r="C112" s="425"/>
      <c r="D112" s="260">
        <f>IF(SUM(G87:G97)=SUM(Мероприятия!G233:G234),0,"Ошибка")</f>
        <v>0</v>
      </c>
      <c r="E112" s="260">
        <f>IF(SUM(H87:H97)=SUM(Мероприятия!H233:H234),0,"Ошибка")</f>
        <v>0</v>
      </c>
      <c r="F112" s="260">
        <f>IF(SUM(I87:I97)=SUM(Мероприятия!M233:M234),0,"Ошибка")</f>
        <v>0</v>
      </c>
      <c r="G112" s="260">
        <f>IF(SUM(J87:J97)=SUM(Мероприятия!N233:N234),0,"Ошибка")</f>
        <v>0</v>
      </c>
      <c r="H112" s="260">
        <f>IF(SUM(K87:K97)=SUM(Мероприятия!O233:O234),0,"Ошибка")</f>
        <v>0</v>
      </c>
      <c r="I112" s="260">
        <f>IF(SUM(L87:L97)=SUM(Мероприятия!P233:P234),0,"Ошибка")</f>
        <v>0</v>
      </c>
      <c r="J112" s="260">
        <f>IF(SUM(M87:M97)=SUM(Мероприятия!Q233:Q234),0,"Ошибка")</f>
        <v>0</v>
      </c>
      <c r="K112" s="260">
        <f>IF(SUM(N87:N97)=SUM(Мероприятия!R233:R234),0,"Ошибка")</f>
        <v>0</v>
      </c>
      <c r="L112" s="260">
        <f>IF(SUM(O87:O97)=SUM(Мероприятия!S233:S234),0,"Ошибка")</f>
        <v>0</v>
      </c>
      <c r="M112" s="260">
        <f>IF(SUM(P87:P97)=SUM(Мероприятия!T233:T234),0,"Ошибка")</f>
        <v>0</v>
      </c>
      <c r="N112" s="260">
        <f>IF(SUM(T87:T97)=SUM(Мероприятия!X233:X234),0,"Ошибка")</f>
        <v>0</v>
      </c>
      <c r="O112" s="260">
        <f>IF(SUM(U87:U97)=SUM(Мероприятия!Y233:Y234),0,"Ошибка")</f>
        <v>0</v>
      </c>
      <c r="P112" s="260">
        <f>IF(SUM(V87:V97)=SUM(Мероприятия!AD233:AD234),0,"Ошибка")</f>
        <v>0</v>
      </c>
      <c r="Q112" s="260">
        <f>IF(SUM(W87:W97)=SUM(Мероприятия!AE233:AE234),0,"Ошибка")</f>
        <v>0</v>
      </c>
      <c r="R112" s="260">
        <f>IF(SUM(X87:X97)=SUM(Мероприятия!AF233:AF234),0,"Ошибка")</f>
        <v>0</v>
      </c>
      <c r="S112" s="260">
        <f>IF(SUM(Y87:Y97)=SUM(Мероприятия!AG233:AG234),0,"Ошибка")</f>
        <v>0</v>
      </c>
      <c r="T112" s="260">
        <f>IF(SUM(Z87:Z97)=SUM(Мероприятия!AH233:AH234),0,"Ошибка")</f>
        <v>0</v>
      </c>
      <c r="U112" s="260">
        <f>IF(SUM(AA87:AA97)=SUM(Мероприятия!AI233:AI234),0,"Ошибка")</f>
        <v>0</v>
      </c>
      <c r="V112" s="260">
        <f>IF(SUM(AB87:AB97)=SUM(Мероприятия!AJ233:AJ234),0,"Ошибка")</f>
        <v>0</v>
      </c>
      <c r="W112" s="260">
        <f>IF(SUM(AC87:AC97)=SUM(Мероприятия!AK233:AK234),0,"Ошибка")</f>
        <v>0</v>
      </c>
      <c r="X112" s="260">
        <f>IF(SUM(AD87:AD97)=SUM(Мероприятия!AL233:AL234),0,"Ошибка")</f>
        <v>0</v>
      </c>
      <c r="Y112" s="260">
        <f>IF(SUM(AE87:AE97)=SUM(Мероприятия!AM233:AM234),0,"Ошибка")</f>
        <v>0</v>
      </c>
      <c r="Z112" s="260">
        <f>IF(SUM(AF87:AF97)=SUM(Мероприятия!AN233:AN234),0,"Ошибка")</f>
        <v>0</v>
      </c>
      <c r="AA112" s="260">
        <f>IF(SUM(AG87:AG97)=SUM(Мероприятия!AO233:AO234),0,"Ошибка")</f>
        <v>0</v>
      </c>
      <c r="AB112" s="256"/>
      <c r="AD112" s="257"/>
      <c r="AE112" s="257"/>
      <c r="AF112" s="257"/>
      <c r="AG112" s="257"/>
      <c r="AI112"/>
      <c r="AJ112"/>
      <c r="AK112"/>
      <c r="AL112"/>
      <c r="AM112"/>
    </row>
    <row r="113" spans="1:39" s="205" customFormat="1" ht="15">
      <c r="A113" s="423" t="s">
        <v>442</v>
      </c>
      <c r="B113" s="424"/>
      <c r="C113" s="425"/>
      <c r="D113" s="260">
        <f>IF(SUM(G100:G107)=SUM(Мероприятия!G237:G238),0,"Ошибка")</f>
        <v>0</v>
      </c>
      <c r="E113" s="260">
        <f>IF(SUM(H100:H107)=SUM(Мероприятия!H237:H238),0,"Ошибка")</f>
        <v>0</v>
      </c>
      <c r="F113" s="260">
        <f>IF(SUM(I100:I107)=SUM(Мероприятия!M237:M238),0,"Ошибка")</f>
        <v>0</v>
      </c>
      <c r="G113" s="260">
        <f>IF(SUM(J100:J107)=SUM(Мероприятия!N237:N238),0,"Ошибка")</f>
        <v>0</v>
      </c>
      <c r="H113" s="260">
        <f>IF(SUM(K100:K107)=SUM(Мероприятия!O237:O238),0,"Ошибка")</f>
        <v>0</v>
      </c>
      <c r="I113" s="260">
        <f>IF(SUM(L100:L107)=SUM(Мероприятия!P237:P238),0,"Ошибка")</f>
        <v>0</v>
      </c>
      <c r="J113" s="260">
        <f>IF(SUM(M100:M107)=SUM(Мероприятия!Q237:Q238),0,"Ошибка")</f>
        <v>0</v>
      </c>
      <c r="K113" s="260">
        <f>IF(SUM(N100:N107)=SUM(Мероприятия!R237:R238),0,"Ошибка")</f>
        <v>0</v>
      </c>
      <c r="L113" s="260">
        <f>IF(SUM(O100:O107)=SUM(Мероприятия!S237:S238),0,"Ошибка")</f>
        <v>0</v>
      </c>
      <c r="M113" s="260">
        <f>IF(SUM(P100:P107)=SUM(Мероприятия!T237:T238),0,"Ошибка")</f>
        <v>0</v>
      </c>
      <c r="N113" s="260">
        <f>IF(SUM(T100:T107)=SUM(Мероприятия!X237:X238),0,"Ошибка")</f>
        <v>0</v>
      </c>
      <c r="O113" s="260">
        <f>IF(SUM(U100:U107)=SUM(Мероприятия!Y237:Y238),0,"Ошибка")</f>
        <v>0</v>
      </c>
      <c r="P113" s="260">
        <f>IF(SUM(V100:V107)=SUM(Мероприятия!AD237:AD238),0,"Ошибка")</f>
        <v>0</v>
      </c>
      <c r="Q113" s="260">
        <f>IF(SUM(W100:W107)=SUM(Мероприятия!AE237:AE238),0,"Ошибка")</f>
        <v>0</v>
      </c>
      <c r="R113" s="260">
        <f>IF(SUM(X100:X107)=SUM(Мероприятия!AF237:AF238),0,"Ошибка")</f>
        <v>0</v>
      </c>
      <c r="S113" s="260">
        <f>IF(SUM(Y100:Y107)=SUM(Мероприятия!AG237:AG238),0,"Ошибка")</f>
        <v>0</v>
      </c>
      <c r="T113" s="260">
        <f>IF(SUM(Z100:Z107)=SUM(Мероприятия!AH237:AH238),0,"Ошибка")</f>
        <v>0</v>
      </c>
      <c r="U113" s="260">
        <f>IF(SUM(AA100:AA107)=SUM(Мероприятия!AI237:AI238),0,"Ошибка")</f>
        <v>0</v>
      </c>
      <c r="V113" s="260">
        <f>IF(SUM(AB100:AB107)=SUM(Мероприятия!AJ237:AJ238),0,"Ошибка")</f>
        <v>0</v>
      </c>
      <c r="W113" s="260">
        <f>IF(SUM(AC100:AC107)=SUM(Мероприятия!AK237:AK238),0,"Ошибка")</f>
        <v>0</v>
      </c>
      <c r="X113" s="260">
        <f>IF(SUM(AD100:AD107)=SUM(Мероприятия!AL237:AL238),0,"Ошибка")</f>
        <v>0</v>
      </c>
      <c r="Y113" s="260">
        <f>IF(SUM(AE100:AE107)=SUM(Мероприятия!AM237:AM238),0,"Ошибка")</f>
        <v>0</v>
      </c>
      <c r="Z113" s="260">
        <f>IF(SUM(AF100:AF107)=SUM(Мероприятия!AN237:AN238),0,"Ошибка")</f>
        <v>0</v>
      </c>
      <c r="AA113" s="260">
        <f>IF(SUM(AG100:AG107)=SUM(Мероприятия!AO237:AO238),0,"Ошибка")</f>
        <v>0</v>
      </c>
      <c r="AD113" s="257"/>
      <c r="AE113" s="257"/>
      <c r="AF113" s="257"/>
      <c r="AG113" s="257"/>
      <c r="AI113"/>
      <c r="AJ113"/>
      <c r="AK113"/>
      <c r="AL113"/>
      <c r="AM113"/>
    </row>
    <row r="114" spans="1:39" s="205" customFormat="1" ht="15">
      <c r="A114" s="423" t="s">
        <v>464</v>
      </c>
      <c r="B114" s="424"/>
      <c r="C114" s="425"/>
      <c r="D114" s="260">
        <f>IF(G25&lt;=G20,0,"Ошибка")</f>
        <v>0</v>
      </c>
      <c r="E114" s="260">
        <f aca="true" t="shared" si="51" ref="E114:M114">IF(H25&lt;=H20,0,"Ошибка")</f>
        <v>0</v>
      </c>
      <c r="F114" s="260">
        <f t="shared" si="51"/>
        <v>0</v>
      </c>
      <c r="G114" s="260">
        <f t="shared" si="51"/>
        <v>0</v>
      </c>
      <c r="H114" s="260">
        <f t="shared" si="51"/>
        <v>0</v>
      </c>
      <c r="I114" s="260">
        <f t="shared" si="51"/>
        <v>0</v>
      </c>
      <c r="J114" s="260">
        <f t="shared" si="51"/>
        <v>0</v>
      </c>
      <c r="K114" s="260">
        <f t="shared" si="51"/>
        <v>0</v>
      </c>
      <c r="L114" s="260">
        <f t="shared" si="51"/>
        <v>0</v>
      </c>
      <c r="M114" s="260">
        <f t="shared" si="51"/>
        <v>0</v>
      </c>
      <c r="N114" s="260">
        <f aca="true" t="shared" si="52" ref="N114:AA114">IF(T25&lt;=T20,0,"Ошибка")</f>
        <v>0</v>
      </c>
      <c r="O114" s="260">
        <f t="shared" si="52"/>
        <v>0</v>
      </c>
      <c r="P114" s="260">
        <f t="shared" si="52"/>
        <v>0</v>
      </c>
      <c r="Q114" s="260">
        <f t="shared" si="52"/>
        <v>0</v>
      </c>
      <c r="R114" s="260">
        <f t="shared" si="52"/>
        <v>0</v>
      </c>
      <c r="S114" s="260">
        <f t="shared" si="52"/>
        <v>0</v>
      </c>
      <c r="T114" s="260">
        <f t="shared" si="52"/>
        <v>0</v>
      </c>
      <c r="U114" s="260">
        <f t="shared" si="52"/>
        <v>0</v>
      </c>
      <c r="V114" s="260">
        <f t="shared" si="52"/>
        <v>0</v>
      </c>
      <c r="W114" s="260">
        <f t="shared" si="52"/>
        <v>0</v>
      </c>
      <c r="X114" s="260">
        <f t="shared" si="52"/>
        <v>0</v>
      </c>
      <c r="Y114" s="260">
        <f t="shared" si="52"/>
        <v>0</v>
      </c>
      <c r="Z114" s="260">
        <f t="shared" si="52"/>
        <v>0</v>
      </c>
      <c r="AA114" s="260">
        <f t="shared" si="52"/>
        <v>0</v>
      </c>
      <c r="AD114" s="257"/>
      <c r="AE114" s="257"/>
      <c r="AF114" s="257"/>
      <c r="AG114" s="257"/>
      <c r="AI114"/>
      <c r="AJ114"/>
      <c r="AK114"/>
      <c r="AL114"/>
      <c r="AM114"/>
    </row>
    <row r="115" spans="30:39" s="205" customFormat="1" ht="15">
      <c r="AD115" s="257"/>
      <c r="AE115" s="257"/>
      <c r="AF115" s="257"/>
      <c r="AG115" s="257"/>
      <c r="AI115"/>
      <c r="AJ115"/>
      <c r="AK115"/>
      <c r="AL115"/>
      <c r="AM115"/>
    </row>
    <row r="116" spans="30:39" s="205" customFormat="1" ht="23.25" customHeight="1">
      <c r="AD116" s="257"/>
      <c r="AE116" s="257"/>
      <c r="AF116" s="257"/>
      <c r="AG116" s="257"/>
      <c r="AI116"/>
      <c r="AJ116"/>
      <c r="AK116"/>
      <c r="AL116"/>
      <c r="AM116"/>
    </row>
    <row r="117" spans="30:39" ht="15">
      <c r="AD117" s="257"/>
      <c r="AE117" s="257"/>
      <c r="AF117" s="257"/>
      <c r="AG117" s="257"/>
      <c r="AI117"/>
      <c r="AJ117"/>
      <c r="AK117"/>
      <c r="AL117"/>
      <c r="AM117"/>
    </row>
    <row r="118" spans="35:39" ht="15">
      <c r="AI118"/>
      <c r="AJ118"/>
      <c r="AK118"/>
      <c r="AL118"/>
      <c r="AM118"/>
    </row>
    <row r="119" spans="35:39" ht="15">
      <c r="AI119"/>
      <c r="AJ119"/>
      <c r="AK119"/>
      <c r="AL119"/>
      <c r="AM119"/>
    </row>
    <row r="120" spans="35:39" ht="15">
      <c r="AI120"/>
      <c r="AJ120"/>
      <c r="AK120"/>
      <c r="AL120"/>
      <c r="AM120"/>
    </row>
    <row r="121" spans="35:39" ht="15">
      <c r="AI121"/>
      <c r="AJ121"/>
      <c r="AK121"/>
      <c r="AL121"/>
      <c r="AM121"/>
    </row>
    <row r="122" spans="35:39" ht="15">
      <c r="AI122"/>
      <c r="AJ122"/>
      <c r="AK122"/>
      <c r="AL122"/>
      <c r="AM122"/>
    </row>
    <row r="123" spans="35:39" ht="15">
      <c r="AI123"/>
      <c r="AJ123"/>
      <c r="AK123"/>
      <c r="AL123"/>
      <c r="AM123"/>
    </row>
    <row r="124" spans="35:39" ht="15">
      <c r="AI124"/>
      <c r="AJ124"/>
      <c r="AK124"/>
      <c r="AL124"/>
      <c r="AM124"/>
    </row>
    <row r="125" spans="35:39" ht="15">
      <c r="AI125"/>
      <c r="AJ125"/>
      <c r="AK125"/>
      <c r="AL125"/>
      <c r="AM125"/>
    </row>
    <row r="126" spans="35:39" ht="15">
      <c r="AI126"/>
      <c r="AJ126"/>
      <c r="AK126"/>
      <c r="AL126"/>
      <c r="AM126"/>
    </row>
    <row r="127" spans="35:39" ht="15">
      <c r="AI127"/>
      <c r="AJ127"/>
      <c r="AK127"/>
      <c r="AL127"/>
      <c r="AM127"/>
    </row>
    <row r="128" spans="35:39" ht="15">
      <c r="AI128"/>
      <c r="AJ128"/>
      <c r="AK128"/>
      <c r="AL128"/>
      <c r="AM128"/>
    </row>
    <row r="129" spans="35:39" ht="15">
      <c r="AI129"/>
      <c r="AJ129"/>
      <c r="AK129"/>
      <c r="AL129"/>
      <c r="AM129"/>
    </row>
    <row r="130" spans="35:39" ht="15">
      <c r="AI130"/>
      <c r="AJ130"/>
      <c r="AK130"/>
      <c r="AL130"/>
      <c r="AM130"/>
    </row>
    <row r="131" spans="35:39" ht="15">
      <c r="AI131"/>
      <c r="AJ131"/>
      <c r="AK131"/>
      <c r="AL131"/>
      <c r="AM131"/>
    </row>
    <row r="132" spans="35:39" ht="15">
      <c r="AI132"/>
      <c r="AJ132"/>
      <c r="AK132"/>
      <c r="AL132"/>
      <c r="AM132"/>
    </row>
    <row r="133" spans="35:39" ht="15">
      <c r="AI133"/>
      <c r="AJ133"/>
      <c r="AK133"/>
      <c r="AL133"/>
      <c r="AM133"/>
    </row>
    <row r="134" spans="35:39" ht="15">
      <c r="AI134"/>
      <c r="AJ134"/>
      <c r="AK134"/>
      <c r="AL134"/>
      <c r="AM134"/>
    </row>
    <row r="135" spans="35:39" ht="15">
      <c r="AI135"/>
      <c r="AJ135"/>
      <c r="AK135"/>
      <c r="AL135"/>
      <c r="AM135"/>
    </row>
    <row r="136" spans="35:39" ht="15">
      <c r="AI136"/>
      <c r="AJ136"/>
      <c r="AK136"/>
      <c r="AL136"/>
      <c r="AM136"/>
    </row>
    <row r="137" spans="35:39" ht="15">
      <c r="AI137"/>
      <c r="AJ137"/>
      <c r="AK137"/>
      <c r="AL137"/>
      <c r="AM137"/>
    </row>
    <row r="138" spans="35:39" ht="15">
      <c r="AI138"/>
      <c r="AJ138"/>
      <c r="AK138"/>
      <c r="AL138"/>
      <c r="AM138"/>
    </row>
    <row r="139" spans="35:39" ht="15">
      <c r="AI139"/>
      <c r="AJ139"/>
      <c r="AK139"/>
      <c r="AL139"/>
      <c r="AM139"/>
    </row>
    <row r="140" spans="35:39" ht="15">
      <c r="AI140"/>
      <c r="AJ140"/>
      <c r="AK140"/>
      <c r="AL140"/>
      <c r="AM140"/>
    </row>
    <row r="141" spans="35:39" ht="15">
      <c r="AI141"/>
      <c r="AJ141"/>
      <c r="AK141"/>
      <c r="AL141"/>
      <c r="AM141"/>
    </row>
    <row r="142" spans="35:39" ht="15">
      <c r="AI142"/>
      <c r="AJ142"/>
      <c r="AK142"/>
      <c r="AL142"/>
      <c r="AM142"/>
    </row>
    <row r="143" spans="35:39" ht="15">
      <c r="AI143"/>
      <c r="AJ143"/>
      <c r="AK143"/>
      <c r="AL143"/>
      <c r="AM143"/>
    </row>
    <row r="144" spans="35:39" ht="15">
      <c r="AI144"/>
      <c r="AJ144"/>
      <c r="AK144"/>
      <c r="AL144"/>
      <c r="AM144"/>
    </row>
    <row r="145" spans="35:39" ht="15">
      <c r="AI145"/>
      <c r="AJ145"/>
      <c r="AK145"/>
      <c r="AL145"/>
      <c r="AM145"/>
    </row>
    <row r="146" spans="35:39" ht="15">
      <c r="AI146"/>
      <c r="AJ146"/>
      <c r="AK146"/>
      <c r="AL146"/>
      <c r="AM146"/>
    </row>
    <row r="147" spans="35:39" ht="15">
      <c r="AI147"/>
      <c r="AJ147"/>
      <c r="AK147"/>
      <c r="AL147"/>
      <c r="AM147"/>
    </row>
    <row r="148" spans="35:39" ht="15">
      <c r="AI148"/>
      <c r="AJ148"/>
      <c r="AK148"/>
      <c r="AL148"/>
      <c r="AM148"/>
    </row>
    <row r="149" spans="35:39" ht="15">
      <c r="AI149"/>
      <c r="AJ149"/>
      <c r="AK149"/>
      <c r="AL149"/>
      <c r="AM149"/>
    </row>
    <row r="150" spans="35:39" ht="15">
      <c r="AI150"/>
      <c r="AJ150"/>
      <c r="AK150"/>
      <c r="AL150"/>
      <c r="AM150"/>
    </row>
    <row r="151" spans="35:39" ht="15">
      <c r="AI151"/>
      <c r="AJ151"/>
      <c r="AK151"/>
      <c r="AL151"/>
      <c r="AM151"/>
    </row>
    <row r="152" spans="35:39" ht="15">
      <c r="AI152"/>
      <c r="AJ152"/>
      <c r="AK152"/>
      <c r="AL152"/>
      <c r="AM152"/>
    </row>
    <row r="153" spans="35:39" ht="15">
      <c r="AI153"/>
      <c r="AJ153"/>
      <c r="AK153"/>
      <c r="AL153"/>
      <c r="AM153"/>
    </row>
    <row r="154" spans="35:39" ht="15">
      <c r="AI154"/>
      <c r="AJ154"/>
      <c r="AK154"/>
      <c r="AL154"/>
      <c r="AM154"/>
    </row>
    <row r="155" spans="35:39" ht="15">
      <c r="AI155"/>
      <c r="AJ155"/>
      <c r="AK155"/>
      <c r="AL155"/>
      <c r="AM155"/>
    </row>
    <row r="156" spans="35:39" ht="15">
      <c r="AI156"/>
      <c r="AJ156"/>
      <c r="AK156"/>
      <c r="AL156"/>
      <c r="AM156"/>
    </row>
    <row r="157" spans="35:39" ht="15">
      <c r="AI157"/>
      <c r="AJ157"/>
      <c r="AK157"/>
      <c r="AL157"/>
      <c r="AM157"/>
    </row>
    <row r="158" spans="35:39" ht="15">
      <c r="AI158"/>
      <c r="AJ158"/>
      <c r="AK158"/>
      <c r="AL158"/>
      <c r="AM158"/>
    </row>
    <row r="159" spans="35:39" ht="15">
      <c r="AI159"/>
      <c r="AJ159"/>
      <c r="AK159"/>
      <c r="AL159"/>
      <c r="AM159"/>
    </row>
    <row r="160" spans="35:39" ht="15">
      <c r="AI160"/>
      <c r="AJ160"/>
      <c r="AK160"/>
      <c r="AL160"/>
      <c r="AM160"/>
    </row>
    <row r="161" spans="35:39" ht="15">
      <c r="AI161"/>
      <c r="AJ161"/>
      <c r="AK161"/>
      <c r="AL161"/>
      <c r="AM161"/>
    </row>
    <row r="162" spans="35:39" ht="15">
      <c r="AI162"/>
      <c r="AJ162"/>
      <c r="AK162"/>
      <c r="AL162"/>
      <c r="AM162"/>
    </row>
    <row r="163" spans="35:39" ht="15">
      <c r="AI163"/>
      <c r="AJ163"/>
      <c r="AK163"/>
      <c r="AL163"/>
      <c r="AM163"/>
    </row>
    <row r="164" spans="35:39" ht="15">
      <c r="AI164"/>
      <c r="AJ164"/>
      <c r="AK164"/>
      <c r="AL164"/>
      <c r="AM164"/>
    </row>
    <row r="165" spans="35:39" ht="15">
      <c r="AI165"/>
      <c r="AJ165"/>
      <c r="AK165"/>
      <c r="AL165"/>
      <c r="AM165"/>
    </row>
    <row r="166" spans="35:39" ht="15">
      <c r="AI166"/>
      <c r="AJ166"/>
      <c r="AK166"/>
      <c r="AL166"/>
      <c r="AM166"/>
    </row>
    <row r="167" spans="35:39" ht="15">
      <c r="AI167"/>
      <c r="AJ167"/>
      <c r="AK167"/>
      <c r="AL167"/>
      <c r="AM167"/>
    </row>
    <row r="168" spans="35:39" ht="15">
      <c r="AI168"/>
      <c r="AJ168"/>
      <c r="AK168"/>
      <c r="AL168"/>
      <c r="AM168"/>
    </row>
    <row r="169" spans="35:39" ht="15">
      <c r="AI169"/>
      <c r="AJ169"/>
      <c r="AK169"/>
      <c r="AL169"/>
      <c r="AM169"/>
    </row>
    <row r="170" spans="35:39" ht="15">
      <c r="AI170"/>
      <c r="AJ170"/>
      <c r="AK170"/>
      <c r="AL170"/>
      <c r="AM170"/>
    </row>
    <row r="171" spans="35:39" ht="15">
      <c r="AI171"/>
      <c r="AJ171"/>
      <c r="AK171"/>
      <c r="AL171"/>
      <c r="AM171"/>
    </row>
    <row r="172" spans="35:39" ht="15">
      <c r="AI172"/>
      <c r="AJ172"/>
      <c r="AK172"/>
      <c r="AL172"/>
      <c r="AM172"/>
    </row>
    <row r="173" spans="35:39" ht="15">
      <c r="AI173"/>
      <c r="AJ173"/>
      <c r="AK173"/>
      <c r="AL173"/>
      <c r="AM173"/>
    </row>
    <row r="174" spans="35:39" ht="15">
      <c r="AI174"/>
      <c r="AJ174"/>
      <c r="AK174"/>
      <c r="AL174"/>
      <c r="AM174"/>
    </row>
    <row r="175" spans="35:39" ht="15">
      <c r="AI175"/>
      <c r="AJ175"/>
      <c r="AK175"/>
      <c r="AL175"/>
      <c r="AM175"/>
    </row>
    <row r="176" spans="35:39" ht="15">
      <c r="AI176"/>
      <c r="AJ176"/>
      <c r="AK176"/>
      <c r="AL176"/>
      <c r="AM176"/>
    </row>
    <row r="177" spans="35:39" ht="15">
      <c r="AI177"/>
      <c r="AJ177"/>
      <c r="AK177"/>
      <c r="AL177"/>
      <c r="AM177"/>
    </row>
    <row r="178" spans="35:39" ht="15">
      <c r="AI178"/>
      <c r="AJ178"/>
      <c r="AK178"/>
      <c r="AL178"/>
      <c r="AM178"/>
    </row>
    <row r="179" spans="35:39" ht="15">
      <c r="AI179"/>
      <c r="AJ179"/>
      <c r="AK179"/>
      <c r="AL179"/>
      <c r="AM179"/>
    </row>
    <row r="180" spans="35:39" ht="15">
      <c r="AI180"/>
      <c r="AJ180"/>
      <c r="AK180"/>
      <c r="AL180"/>
      <c r="AM180"/>
    </row>
    <row r="181" spans="35:39" ht="15">
      <c r="AI181"/>
      <c r="AJ181"/>
      <c r="AK181"/>
      <c r="AL181"/>
      <c r="AM181"/>
    </row>
    <row r="182" spans="35:39" ht="15">
      <c r="AI182"/>
      <c r="AJ182"/>
      <c r="AK182"/>
      <c r="AL182"/>
      <c r="AM182"/>
    </row>
    <row r="183" spans="35:39" ht="15">
      <c r="AI183"/>
      <c r="AJ183"/>
      <c r="AK183"/>
      <c r="AL183"/>
      <c r="AM183"/>
    </row>
    <row r="184" spans="35:39" ht="15">
      <c r="AI184"/>
      <c r="AJ184"/>
      <c r="AK184"/>
      <c r="AL184"/>
      <c r="AM184"/>
    </row>
    <row r="185" spans="35:39" ht="15">
      <c r="AI185"/>
      <c r="AJ185"/>
      <c r="AK185"/>
      <c r="AL185"/>
      <c r="AM185"/>
    </row>
    <row r="186" spans="35:39" ht="15">
      <c r="AI186"/>
      <c r="AJ186"/>
      <c r="AK186"/>
      <c r="AL186"/>
      <c r="AM186"/>
    </row>
    <row r="187" spans="35:39" ht="15">
      <c r="AI187"/>
      <c r="AJ187"/>
      <c r="AK187"/>
      <c r="AL187"/>
      <c r="AM187"/>
    </row>
    <row r="188" spans="35:39" ht="15">
      <c r="AI188"/>
      <c r="AJ188"/>
      <c r="AK188"/>
      <c r="AL188"/>
      <c r="AM188"/>
    </row>
    <row r="189" spans="35:39" ht="15">
      <c r="AI189"/>
      <c r="AJ189"/>
      <c r="AK189"/>
      <c r="AL189"/>
      <c r="AM189"/>
    </row>
    <row r="190" spans="35:39" ht="15">
      <c r="AI190"/>
      <c r="AJ190"/>
      <c r="AK190"/>
      <c r="AL190"/>
      <c r="AM190"/>
    </row>
    <row r="191" spans="35:39" ht="15">
      <c r="AI191"/>
      <c r="AJ191"/>
      <c r="AK191"/>
      <c r="AL191"/>
      <c r="AM191"/>
    </row>
    <row r="192" spans="35:39" ht="15">
      <c r="AI192"/>
      <c r="AJ192"/>
      <c r="AK192"/>
      <c r="AL192"/>
      <c r="AM192"/>
    </row>
    <row r="193" spans="35:39" ht="15">
      <c r="AI193"/>
      <c r="AJ193"/>
      <c r="AK193"/>
      <c r="AL193"/>
      <c r="AM193"/>
    </row>
    <row r="194" spans="35:39" ht="15">
      <c r="AI194"/>
      <c r="AJ194"/>
      <c r="AK194"/>
      <c r="AL194"/>
      <c r="AM194"/>
    </row>
    <row r="195" spans="35:39" ht="15">
      <c r="AI195"/>
      <c r="AJ195"/>
      <c r="AK195"/>
      <c r="AL195"/>
      <c r="AM195"/>
    </row>
    <row r="196" spans="35:39" ht="15">
      <c r="AI196"/>
      <c r="AJ196"/>
      <c r="AK196"/>
      <c r="AL196"/>
      <c r="AM196"/>
    </row>
    <row r="197" spans="35:39" ht="15">
      <c r="AI197"/>
      <c r="AJ197"/>
      <c r="AK197"/>
      <c r="AL197"/>
      <c r="AM197"/>
    </row>
    <row r="198" spans="35:39" ht="15">
      <c r="AI198"/>
      <c r="AJ198"/>
      <c r="AK198"/>
      <c r="AL198"/>
      <c r="AM198"/>
    </row>
    <row r="199" spans="35:39" ht="15">
      <c r="AI199"/>
      <c r="AJ199"/>
      <c r="AK199"/>
      <c r="AL199"/>
      <c r="AM199"/>
    </row>
    <row r="200" spans="35:39" ht="15">
      <c r="AI200"/>
      <c r="AJ200"/>
      <c r="AK200"/>
      <c r="AL200"/>
      <c r="AM200"/>
    </row>
    <row r="201" spans="35:39" ht="15">
      <c r="AI201"/>
      <c r="AJ201"/>
      <c r="AK201"/>
      <c r="AL201"/>
      <c r="AM201"/>
    </row>
    <row r="202" spans="35:39" ht="15">
      <c r="AI202"/>
      <c r="AJ202"/>
      <c r="AK202"/>
      <c r="AL202"/>
      <c r="AM202"/>
    </row>
    <row r="203" spans="35:39" ht="15">
      <c r="AI203"/>
      <c r="AJ203"/>
      <c r="AK203"/>
      <c r="AL203"/>
      <c r="AM203"/>
    </row>
    <row r="204" spans="35:39" ht="15">
      <c r="AI204"/>
      <c r="AJ204"/>
      <c r="AK204"/>
      <c r="AL204"/>
      <c r="AM204"/>
    </row>
    <row r="205" spans="35:39" ht="15">
      <c r="AI205"/>
      <c r="AJ205"/>
      <c r="AK205"/>
      <c r="AL205"/>
      <c r="AM205"/>
    </row>
    <row r="206" spans="35:39" ht="15">
      <c r="AI206"/>
      <c r="AJ206"/>
      <c r="AK206"/>
      <c r="AL206"/>
      <c r="AM206"/>
    </row>
    <row r="207" spans="35:39" ht="15">
      <c r="AI207"/>
      <c r="AJ207"/>
      <c r="AK207"/>
      <c r="AL207"/>
      <c r="AM207"/>
    </row>
    <row r="208" spans="35:39" ht="15">
      <c r="AI208"/>
      <c r="AJ208"/>
      <c r="AK208"/>
      <c r="AL208"/>
      <c r="AM208"/>
    </row>
    <row r="209" spans="35:39" ht="15">
      <c r="AI209"/>
      <c r="AJ209"/>
      <c r="AK209"/>
      <c r="AL209"/>
      <c r="AM209"/>
    </row>
    <row r="210" spans="35:39" ht="15">
      <c r="AI210"/>
      <c r="AJ210"/>
      <c r="AK210"/>
      <c r="AL210"/>
      <c r="AM210"/>
    </row>
    <row r="211" spans="35:39" ht="15">
      <c r="AI211"/>
      <c r="AJ211"/>
      <c r="AK211"/>
      <c r="AL211"/>
      <c r="AM211"/>
    </row>
    <row r="212" spans="35:39" ht="15">
      <c r="AI212"/>
      <c r="AJ212"/>
      <c r="AK212"/>
      <c r="AL212"/>
      <c r="AM212"/>
    </row>
    <row r="213" spans="35:39" ht="15">
      <c r="AI213"/>
      <c r="AJ213"/>
      <c r="AK213"/>
      <c r="AL213"/>
      <c r="AM213"/>
    </row>
    <row r="214" spans="35:39" ht="15">
      <c r="AI214"/>
      <c r="AJ214"/>
      <c r="AK214"/>
      <c r="AL214"/>
      <c r="AM214"/>
    </row>
    <row r="215" spans="35:39" ht="15">
      <c r="AI215"/>
      <c r="AJ215"/>
      <c r="AK215"/>
      <c r="AL215"/>
      <c r="AM215"/>
    </row>
    <row r="216" spans="35:39" ht="15">
      <c r="AI216"/>
      <c r="AJ216"/>
      <c r="AK216"/>
      <c r="AL216"/>
      <c r="AM216"/>
    </row>
    <row r="217" spans="35:39" ht="15">
      <c r="AI217"/>
      <c r="AJ217"/>
      <c r="AK217"/>
      <c r="AL217"/>
      <c r="AM217"/>
    </row>
    <row r="218" spans="35:39" ht="15">
      <c r="AI218"/>
      <c r="AJ218"/>
      <c r="AK218"/>
      <c r="AL218"/>
      <c r="AM218"/>
    </row>
    <row r="219" spans="35:39" ht="15">
      <c r="AI219"/>
      <c r="AJ219"/>
      <c r="AK219"/>
      <c r="AL219"/>
      <c r="AM219"/>
    </row>
    <row r="220" spans="35:39" ht="15">
      <c r="AI220"/>
      <c r="AJ220"/>
      <c r="AK220"/>
      <c r="AL220"/>
      <c r="AM220"/>
    </row>
    <row r="221" spans="35:39" ht="15">
      <c r="AI221"/>
      <c r="AJ221"/>
      <c r="AK221"/>
      <c r="AL221"/>
      <c r="AM221"/>
    </row>
    <row r="222" spans="35:39" ht="15">
      <c r="AI222"/>
      <c r="AJ222"/>
      <c r="AK222"/>
      <c r="AL222"/>
      <c r="AM222"/>
    </row>
    <row r="223" spans="35:39" ht="15">
      <c r="AI223"/>
      <c r="AJ223"/>
      <c r="AK223"/>
      <c r="AL223"/>
      <c r="AM223"/>
    </row>
    <row r="224" spans="35:39" ht="15">
      <c r="AI224"/>
      <c r="AJ224"/>
      <c r="AK224"/>
      <c r="AL224"/>
      <c r="AM224"/>
    </row>
    <row r="225" spans="35:39" ht="15">
      <c r="AI225"/>
      <c r="AJ225"/>
      <c r="AK225"/>
      <c r="AL225"/>
      <c r="AM225"/>
    </row>
    <row r="226" spans="35:39" ht="15">
      <c r="AI226"/>
      <c r="AJ226"/>
      <c r="AK226"/>
      <c r="AL226"/>
      <c r="AM226"/>
    </row>
    <row r="227" spans="35:39" ht="15">
      <c r="AI227"/>
      <c r="AJ227"/>
      <c r="AK227"/>
      <c r="AL227"/>
      <c r="AM227"/>
    </row>
    <row r="228" spans="35:39" ht="15">
      <c r="AI228"/>
      <c r="AJ228"/>
      <c r="AK228"/>
      <c r="AL228"/>
      <c r="AM228"/>
    </row>
    <row r="229" spans="35:39" ht="15">
      <c r="AI229"/>
      <c r="AJ229"/>
      <c r="AK229"/>
      <c r="AL229"/>
      <c r="AM229"/>
    </row>
    <row r="230" spans="35:39" ht="15">
      <c r="AI230"/>
      <c r="AJ230"/>
      <c r="AK230"/>
      <c r="AL230"/>
      <c r="AM230"/>
    </row>
    <row r="231" spans="35:39" ht="15">
      <c r="AI231"/>
      <c r="AJ231"/>
      <c r="AK231"/>
      <c r="AL231"/>
      <c r="AM231"/>
    </row>
    <row r="232" spans="35:39" ht="15">
      <c r="AI232"/>
      <c r="AJ232"/>
      <c r="AK232"/>
      <c r="AL232"/>
      <c r="AM232"/>
    </row>
    <row r="233" spans="35:39" ht="15">
      <c r="AI233"/>
      <c r="AJ233"/>
      <c r="AK233"/>
      <c r="AL233"/>
      <c r="AM233"/>
    </row>
    <row r="234" spans="35:39" ht="15">
      <c r="AI234"/>
      <c r="AJ234"/>
      <c r="AK234"/>
      <c r="AL234"/>
      <c r="AM234"/>
    </row>
    <row r="235" spans="35:39" ht="15">
      <c r="AI235"/>
      <c r="AJ235"/>
      <c r="AK235"/>
      <c r="AL235"/>
      <c r="AM235"/>
    </row>
    <row r="236" spans="35:39" ht="15">
      <c r="AI236"/>
      <c r="AJ236"/>
      <c r="AK236"/>
      <c r="AL236"/>
      <c r="AM236"/>
    </row>
    <row r="237" spans="35:39" ht="15">
      <c r="AI237"/>
      <c r="AJ237"/>
      <c r="AK237"/>
      <c r="AL237"/>
      <c r="AM237"/>
    </row>
    <row r="238" spans="35:39" ht="15">
      <c r="AI238"/>
      <c r="AJ238"/>
      <c r="AK238"/>
      <c r="AL238"/>
      <c r="AM238"/>
    </row>
    <row r="239" spans="35:39" ht="15">
      <c r="AI239"/>
      <c r="AJ239"/>
      <c r="AK239"/>
      <c r="AL239"/>
      <c r="AM239"/>
    </row>
    <row r="240" spans="35:39" ht="15">
      <c r="AI240"/>
      <c r="AJ240"/>
      <c r="AK240"/>
      <c r="AL240"/>
      <c r="AM240"/>
    </row>
    <row r="241" spans="35:39" ht="15">
      <c r="AI241"/>
      <c r="AJ241"/>
      <c r="AK241"/>
      <c r="AL241"/>
      <c r="AM241"/>
    </row>
    <row r="242" spans="35:39" ht="15">
      <c r="AI242"/>
      <c r="AJ242"/>
      <c r="AK242"/>
      <c r="AL242"/>
      <c r="AM242"/>
    </row>
  </sheetData>
  <sheetProtection sheet="1" objects="1" scenarios="1"/>
  <mergeCells count="41">
    <mergeCell ref="T10:U12"/>
    <mergeCell ref="C8:C13"/>
    <mergeCell ref="Q8:AC8"/>
    <mergeCell ref="K11:L12"/>
    <mergeCell ref="G10:H12"/>
    <mergeCell ref="V11:W12"/>
    <mergeCell ref="AB10:AC12"/>
    <mergeCell ref="F4:J4"/>
    <mergeCell ref="F5:J5"/>
    <mergeCell ref="D7:P7"/>
    <mergeCell ref="M10:N12"/>
    <mergeCell ref="G9:P9"/>
    <mergeCell ref="D8:P8"/>
    <mergeCell ref="E9:E13"/>
    <mergeCell ref="R9:R13"/>
    <mergeCell ref="D2:J2"/>
    <mergeCell ref="D3:J3"/>
    <mergeCell ref="L2:P2"/>
    <mergeCell ref="L3:P3"/>
    <mergeCell ref="I10:L10"/>
    <mergeCell ref="F9:F13"/>
    <mergeCell ref="A114:C114"/>
    <mergeCell ref="A111:C111"/>
    <mergeCell ref="A112:C112"/>
    <mergeCell ref="A113:C113"/>
    <mergeCell ref="A110:AA110"/>
    <mergeCell ref="AI13:AM13"/>
    <mergeCell ref="S9:S13"/>
    <mergeCell ref="X11:Y12"/>
    <mergeCell ref="A8:A13"/>
    <mergeCell ref="B8:B13"/>
    <mergeCell ref="AD12:AE12"/>
    <mergeCell ref="Q9:Q13"/>
    <mergeCell ref="I11:J12"/>
    <mergeCell ref="D9:D13"/>
    <mergeCell ref="O10:P12"/>
    <mergeCell ref="AD8:AG11"/>
    <mergeCell ref="T9:AC9"/>
    <mergeCell ref="Z10:AA12"/>
    <mergeCell ref="AF12:AG12"/>
    <mergeCell ref="V10:Y10"/>
  </mergeCells>
  <dataValidations count="1">
    <dataValidation errorStyle="information" allowBlank="1" prompt="месяц (можно воспользоваться выпадающим списком)" errorTitle="ВНИМАНИЕ!" error="Для ввода месяца можно воспользоваться выпадающим списком." sqref="N4"/>
  </dataValidations>
  <printOptions horizontalCentered="1"/>
  <pageMargins left="0" right="0" top="0.2362204724409449" bottom="0.31496062992125984" header="0.15748031496062992" footer="0.15748031496062992"/>
  <pageSetup firstPageNumber="38" useFirstPageNumber="1" fitToHeight="2" horizontalDpi="600" verticalDpi="600" orientation="landscape" pageOrder="overThenDown" paperSize="9" scale="58" r:id="rId1"/>
  <headerFooter alignWithMargins="0">
    <oddFooter>&amp;C&amp;P</oddFooter>
  </headerFooter>
  <rowBreaks count="2" manualBreakCount="2">
    <brk id="38" max="32" man="1"/>
    <brk id="98" max="32" man="1"/>
  </rowBreaks>
  <colBreaks count="2" manualBreakCount="2">
    <brk id="16" min="1" max="107" man="1"/>
    <brk id="29" min="1" max="107" man="1"/>
  </colBreaks>
</worksheet>
</file>

<file path=xl/worksheets/sheet5.xml><?xml version="1.0" encoding="utf-8"?>
<worksheet xmlns="http://schemas.openxmlformats.org/spreadsheetml/2006/main" xmlns:r="http://schemas.openxmlformats.org/officeDocument/2006/relationships">
  <sheetPr codeName="Лист1"/>
  <dimension ref="A1:AG50"/>
  <sheetViews>
    <sheetView showZeros="0" zoomScale="91" zoomScaleNormal="91" zoomScalePageLayoutView="0" workbookViewId="0" topLeftCell="A19">
      <selection activeCell="D47" sqref="D47"/>
    </sheetView>
  </sheetViews>
  <sheetFormatPr defaultColWidth="9.140625" defaultRowHeight="15"/>
  <cols>
    <col min="1" max="1" width="31.140625" style="36" customWidth="1"/>
    <col min="2" max="3" width="9.57421875" style="36" customWidth="1"/>
    <col min="4" max="4" width="8.421875" style="36" customWidth="1"/>
    <col min="5" max="5" width="9.140625" style="36" customWidth="1"/>
    <col min="6" max="6" width="8.421875" style="36" bestFit="1" customWidth="1"/>
    <col min="7" max="7" width="8.421875" style="36" customWidth="1"/>
    <col min="8" max="8" width="9.28125" style="36" customWidth="1"/>
    <col min="9" max="11" width="9.140625" style="36" customWidth="1"/>
    <col min="12" max="12" width="11.421875" style="36" customWidth="1"/>
    <col min="13" max="23" width="9.140625" style="36" customWidth="1"/>
    <col min="24" max="24" width="11.00390625" style="36" customWidth="1"/>
    <col min="25" max="25" width="10.8515625" style="36" customWidth="1"/>
    <col min="26" max="33" width="9.140625" style="36" customWidth="1"/>
    <col min="34" max="16384" width="9.140625" style="36" customWidth="1"/>
  </cols>
  <sheetData>
    <row r="1" spans="1:33" s="218" customFormat="1" ht="15">
      <c r="A1" s="286">
        <v>1104075</v>
      </c>
      <c r="B1" s="272" t="s">
        <v>2</v>
      </c>
      <c r="C1" s="273">
        <f>IF(Рекомендации!$K$10=0,Рекомендации!$K$6,Рекомендации!$K$10)</f>
        <v>0</v>
      </c>
      <c r="D1" s="287"/>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1:33" s="218" customFormat="1" ht="15">
      <c r="A2" s="286"/>
      <c r="B2" s="272"/>
      <c r="C2" s="290"/>
      <c r="D2" s="28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3" ht="15.75">
      <c r="A3" s="288"/>
      <c r="B3" s="288"/>
      <c r="C3" s="288"/>
      <c r="D3" s="431">
        <f>Рекомендации!C6</f>
        <v>0</v>
      </c>
      <c r="E3" s="431"/>
      <c r="F3" s="431"/>
      <c r="G3" s="431"/>
      <c r="H3" s="431"/>
      <c r="I3" s="431"/>
      <c r="J3" s="431"/>
      <c r="K3" s="38"/>
      <c r="L3" s="431">
        <f>Рекомендации!C10</f>
        <v>0</v>
      </c>
      <c r="M3" s="431"/>
      <c r="N3" s="431"/>
      <c r="O3" s="431"/>
      <c r="P3" s="431"/>
      <c r="Q3" s="38"/>
      <c r="R3" s="38"/>
      <c r="S3" s="38"/>
      <c r="T3" s="38"/>
      <c r="U3" s="38"/>
      <c r="V3" s="38"/>
      <c r="W3" s="38"/>
      <c r="X3" s="38"/>
      <c r="Y3" s="38"/>
      <c r="Z3" s="38"/>
      <c r="AA3" s="38"/>
      <c r="AB3" s="38"/>
      <c r="AC3" s="38"/>
      <c r="AD3" s="38"/>
      <c r="AE3" s="38"/>
      <c r="AF3" s="38"/>
      <c r="AG3" s="38"/>
    </row>
    <row r="4" spans="1:33" ht="15.75">
      <c r="A4" s="288"/>
      <c r="B4" s="288"/>
      <c r="C4" s="288"/>
      <c r="D4" s="432" t="s">
        <v>89</v>
      </c>
      <c r="E4" s="432"/>
      <c r="F4" s="432"/>
      <c r="G4" s="432"/>
      <c r="H4" s="432"/>
      <c r="I4" s="432"/>
      <c r="J4" s="432"/>
      <c r="K4" s="38"/>
      <c r="L4" s="434" t="s">
        <v>338</v>
      </c>
      <c r="M4" s="434"/>
      <c r="N4" s="434"/>
      <c r="O4" s="434"/>
      <c r="P4" s="434"/>
      <c r="Q4" s="38"/>
      <c r="R4" s="38"/>
      <c r="S4" s="38"/>
      <c r="T4" s="38"/>
      <c r="U4" s="38"/>
      <c r="V4" s="38"/>
      <c r="W4" s="38"/>
      <c r="X4" s="38"/>
      <c r="Y4" s="38"/>
      <c r="Z4" s="38"/>
      <c r="AA4" s="38"/>
      <c r="AB4" s="38"/>
      <c r="AC4" s="38"/>
      <c r="AD4" s="38"/>
      <c r="AE4" s="38"/>
      <c r="AF4" s="38"/>
      <c r="AG4" s="38"/>
    </row>
    <row r="5" spans="1:33" ht="15" customHeight="1">
      <c r="A5" s="288"/>
      <c r="B5" s="288"/>
      <c r="C5" s="288"/>
      <c r="D5" s="38"/>
      <c r="E5" s="38"/>
      <c r="F5" s="38"/>
      <c r="G5" s="38"/>
      <c r="H5" s="430">
        <f>IF(Рекомендации!G14="","",Рекомендации!E14&amp;Рекомендации!G14&amp;" "&amp;Рекомендации!I14&amp;" года")</f>
      </c>
      <c r="I5" s="430"/>
      <c r="J5" s="430"/>
      <c r="K5" s="430"/>
      <c r="L5" s="430"/>
      <c r="M5" s="38"/>
      <c r="N5" s="38"/>
      <c r="O5" s="38"/>
      <c r="P5" s="38"/>
      <c r="Q5" s="38"/>
      <c r="R5" s="38"/>
      <c r="S5" s="38"/>
      <c r="T5" s="38"/>
      <c r="U5" s="38"/>
      <c r="V5" s="38"/>
      <c r="W5" s="38"/>
      <c r="X5" s="38"/>
      <c r="Y5" s="38"/>
      <c r="Z5" s="38"/>
      <c r="AA5" s="38"/>
      <c r="AB5" s="38"/>
      <c r="AC5" s="38"/>
      <c r="AD5" s="38"/>
      <c r="AE5" s="38"/>
      <c r="AF5" s="38"/>
      <c r="AG5" s="38"/>
    </row>
    <row r="6" spans="1:33" ht="15">
      <c r="A6" s="38"/>
      <c r="B6" s="38"/>
      <c r="C6" s="38"/>
      <c r="D6" s="38"/>
      <c r="E6" s="38"/>
      <c r="F6" s="38"/>
      <c r="G6" s="38"/>
      <c r="H6" s="375" t="s">
        <v>318</v>
      </c>
      <c r="I6" s="375"/>
      <c r="J6" s="375"/>
      <c r="K6" s="375"/>
      <c r="L6" s="375"/>
      <c r="M6" s="38"/>
      <c r="N6" s="38"/>
      <c r="O6" s="38"/>
      <c r="P6" s="38"/>
      <c r="Q6" s="38"/>
      <c r="R6" s="38"/>
      <c r="S6" s="38"/>
      <c r="T6" s="38"/>
      <c r="U6" s="38"/>
      <c r="V6" s="38"/>
      <c r="W6" s="38"/>
      <c r="X6" s="38"/>
      <c r="Y6" s="38"/>
      <c r="Z6" s="38"/>
      <c r="AA6" s="38"/>
      <c r="AB6" s="38"/>
      <c r="AC6" s="38"/>
      <c r="AD6" s="38"/>
      <c r="AE6" s="38"/>
      <c r="AF6" s="38"/>
      <c r="AG6" s="38"/>
    </row>
    <row r="7" spans="1:33" ht="1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ht="48" customHeight="1">
      <c r="A8" s="288"/>
      <c r="B8" s="288"/>
      <c r="C8" s="288"/>
      <c r="D8" s="433" t="s">
        <v>357</v>
      </c>
      <c r="E8" s="433"/>
      <c r="F8" s="433"/>
      <c r="G8" s="433"/>
      <c r="H8" s="433"/>
      <c r="I8" s="433"/>
      <c r="J8" s="433"/>
      <c r="K8" s="433"/>
      <c r="L8" s="433"/>
      <c r="M8" s="433"/>
      <c r="N8" s="433"/>
      <c r="O8" s="433"/>
      <c r="P8" s="433"/>
      <c r="Q8" s="93"/>
      <c r="R8" s="93"/>
      <c r="S8" s="93"/>
      <c r="T8" s="93"/>
      <c r="U8" s="93"/>
      <c r="V8" s="93"/>
      <c r="W8" s="93"/>
      <c r="X8" s="93"/>
      <c r="Y8" s="93"/>
      <c r="Z8" s="93"/>
      <c r="AA8" s="93"/>
      <c r="AB8" s="93"/>
      <c r="AC8" s="93"/>
      <c r="AD8" s="93"/>
      <c r="AE8" s="93"/>
      <c r="AF8" s="93"/>
      <c r="AG8" s="93"/>
    </row>
    <row r="9" spans="1:33" s="37" customFormat="1" ht="18.75">
      <c r="A9" s="282"/>
      <c r="B9" s="282"/>
      <c r="C9" s="282"/>
      <c r="D9" s="282"/>
      <c r="E9" s="93"/>
      <c r="F9" s="93"/>
      <c r="G9" s="93"/>
      <c r="H9" s="167"/>
      <c r="I9" s="93"/>
      <c r="J9" s="93"/>
      <c r="K9" s="93"/>
      <c r="L9" s="93"/>
      <c r="M9" s="93"/>
      <c r="N9" s="93"/>
      <c r="O9" s="93"/>
      <c r="P9" s="93"/>
      <c r="Q9" s="93"/>
      <c r="R9" s="93"/>
      <c r="S9" s="93"/>
      <c r="T9" s="93"/>
      <c r="U9" s="93"/>
      <c r="V9" s="93"/>
      <c r="W9" s="93"/>
      <c r="X9" s="93"/>
      <c r="Y9" s="93"/>
      <c r="Z9" s="93"/>
      <c r="AA9" s="93"/>
      <c r="AB9" s="93"/>
      <c r="AC9" s="93"/>
      <c r="AD9" s="93"/>
      <c r="AE9" s="93"/>
      <c r="AF9" s="93"/>
      <c r="AG9" s="93"/>
    </row>
    <row r="10" spans="1:33" s="17" customFormat="1" ht="12.75" customHeight="1">
      <c r="A10" s="381" t="s">
        <v>46</v>
      </c>
      <c r="B10" s="381" t="s">
        <v>103</v>
      </c>
      <c r="C10" s="381" t="s">
        <v>94</v>
      </c>
      <c r="D10" s="381" t="s">
        <v>47</v>
      </c>
      <c r="E10" s="381"/>
      <c r="F10" s="381"/>
      <c r="G10" s="381"/>
      <c r="H10" s="381"/>
      <c r="I10" s="381"/>
      <c r="J10" s="381"/>
      <c r="K10" s="381"/>
      <c r="L10" s="381"/>
      <c r="M10" s="381"/>
      <c r="N10" s="381"/>
      <c r="O10" s="381"/>
      <c r="P10" s="381"/>
      <c r="Q10" s="396" t="s">
        <v>48</v>
      </c>
      <c r="R10" s="397"/>
      <c r="S10" s="397"/>
      <c r="T10" s="397"/>
      <c r="U10" s="397"/>
      <c r="V10" s="397"/>
      <c r="W10" s="397"/>
      <c r="X10" s="397"/>
      <c r="Y10" s="397"/>
      <c r="Z10" s="397"/>
      <c r="AA10" s="397"/>
      <c r="AB10" s="397"/>
      <c r="AC10" s="397"/>
      <c r="AD10" s="381" t="s">
        <v>331</v>
      </c>
      <c r="AE10" s="381"/>
      <c r="AF10" s="381"/>
      <c r="AG10" s="381"/>
    </row>
    <row r="11" spans="1:33" s="17" customFormat="1" ht="12.75" customHeight="1">
      <c r="A11" s="381"/>
      <c r="B11" s="381"/>
      <c r="C11" s="381"/>
      <c r="D11" s="381" t="s">
        <v>49</v>
      </c>
      <c r="E11" s="393" t="s">
        <v>98</v>
      </c>
      <c r="F11" s="381" t="s">
        <v>61</v>
      </c>
      <c r="G11" s="416" t="s">
        <v>50</v>
      </c>
      <c r="H11" s="417"/>
      <c r="I11" s="417"/>
      <c r="J11" s="417"/>
      <c r="K11" s="417"/>
      <c r="L11" s="417"/>
      <c r="M11" s="417"/>
      <c r="N11" s="417"/>
      <c r="O11" s="417"/>
      <c r="P11" s="418"/>
      <c r="Q11" s="381" t="s">
        <v>49</v>
      </c>
      <c r="R11" s="393" t="s">
        <v>98</v>
      </c>
      <c r="S11" s="381" t="s">
        <v>61</v>
      </c>
      <c r="T11" s="381" t="s">
        <v>50</v>
      </c>
      <c r="U11" s="381"/>
      <c r="V11" s="381"/>
      <c r="W11" s="381"/>
      <c r="X11" s="381"/>
      <c r="Y11" s="381"/>
      <c r="Z11" s="381"/>
      <c r="AA11" s="381"/>
      <c r="AB11" s="381"/>
      <c r="AC11" s="381"/>
      <c r="AD11" s="381"/>
      <c r="AE11" s="381"/>
      <c r="AF11" s="381"/>
      <c r="AG11" s="381"/>
    </row>
    <row r="12" spans="1:33" s="17" customFormat="1" ht="12.75" customHeight="1">
      <c r="A12" s="381"/>
      <c r="B12" s="381"/>
      <c r="C12" s="381"/>
      <c r="D12" s="381"/>
      <c r="E12" s="394"/>
      <c r="F12" s="381"/>
      <c r="G12" s="396" t="s">
        <v>51</v>
      </c>
      <c r="H12" s="398"/>
      <c r="I12" s="381" t="s">
        <v>314</v>
      </c>
      <c r="J12" s="381"/>
      <c r="K12" s="381"/>
      <c r="L12" s="381"/>
      <c r="M12" s="396" t="s">
        <v>86</v>
      </c>
      <c r="N12" s="398"/>
      <c r="O12" s="396" t="s">
        <v>53</v>
      </c>
      <c r="P12" s="398"/>
      <c r="Q12" s="381"/>
      <c r="R12" s="394"/>
      <c r="S12" s="381"/>
      <c r="T12" s="396" t="s">
        <v>51</v>
      </c>
      <c r="U12" s="397"/>
      <c r="V12" s="381" t="s">
        <v>314</v>
      </c>
      <c r="W12" s="381"/>
      <c r="X12" s="381"/>
      <c r="Y12" s="381"/>
      <c r="Z12" s="396" t="s">
        <v>86</v>
      </c>
      <c r="AA12" s="398"/>
      <c r="AB12" s="396" t="s">
        <v>53</v>
      </c>
      <c r="AC12" s="397"/>
      <c r="AD12" s="381"/>
      <c r="AE12" s="381"/>
      <c r="AF12" s="381"/>
      <c r="AG12" s="381"/>
    </row>
    <row r="13" spans="1:33" s="17" customFormat="1" ht="66.75" customHeight="1">
      <c r="A13" s="381"/>
      <c r="B13" s="381"/>
      <c r="C13" s="381"/>
      <c r="D13" s="381"/>
      <c r="E13" s="394"/>
      <c r="F13" s="381"/>
      <c r="G13" s="399"/>
      <c r="H13" s="401"/>
      <c r="I13" s="381" t="s">
        <v>149</v>
      </c>
      <c r="J13" s="381"/>
      <c r="K13" s="396" t="s">
        <v>332</v>
      </c>
      <c r="L13" s="398"/>
      <c r="M13" s="399"/>
      <c r="N13" s="401"/>
      <c r="O13" s="399"/>
      <c r="P13" s="401"/>
      <c r="Q13" s="381"/>
      <c r="R13" s="394"/>
      <c r="S13" s="381"/>
      <c r="T13" s="399"/>
      <c r="U13" s="400"/>
      <c r="V13" s="381" t="s">
        <v>149</v>
      </c>
      <c r="W13" s="381"/>
      <c r="X13" s="396" t="s">
        <v>333</v>
      </c>
      <c r="Y13" s="398"/>
      <c r="Z13" s="399"/>
      <c r="AA13" s="401"/>
      <c r="AB13" s="399"/>
      <c r="AC13" s="400"/>
      <c r="AD13" s="381"/>
      <c r="AE13" s="381"/>
      <c r="AF13" s="381"/>
      <c r="AG13" s="381"/>
    </row>
    <row r="14" spans="1:33" s="17" customFormat="1" ht="41.25" customHeight="1">
      <c r="A14" s="381"/>
      <c r="B14" s="381"/>
      <c r="C14" s="381"/>
      <c r="D14" s="381"/>
      <c r="E14" s="394"/>
      <c r="F14" s="381"/>
      <c r="G14" s="402"/>
      <c r="H14" s="404"/>
      <c r="I14" s="381"/>
      <c r="J14" s="381"/>
      <c r="K14" s="402"/>
      <c r="L14" s="404"/>
      <c r="M14" s="402"/>
      <c r="N14" s="404"/>
      <c r="O14" s="402"/>
      <c r="P14" s="404"/>
      <c r="Q14" s="381"/>
      <c r="R14" s="394"/>
      <c r="S14" s="381"/>
      <c r="T14" s="402"/>
      <c r="U14" s="403"/>
      <c r="V14" s="381"/>
      <c r="W14" s="381"/>
      <c r="X14" s="402"/>
      <c r="Y14" s="404"/>
      <c r="Z14" s="402"/>
      <c r="AA14" s="404"/>
      <c r="AB14" s="402"/>
      <c r="AC14" s="404"/>
      <c r="AD14" s="396" t="s">
        <v>54</v>
      </c>
      <c r="AE14" s="398"/>
      <c r="AF14" s="396" t="s">
        <v>55</v>
      </c>
      <c r="AG14" s="398"/>
    </row>
    <row r="15" spans="1:33" s="17" customFormat="1" ht="45.75" customHeight="1">
      <c r="A15" s="381"/>
      <c r="B15" s="381"/>
      <c r="C15" s="381"/>
      <c r="D15" s="381"/>
      <c r="E15" s="395"/>
      <c r="F15" s="381"/>
      <c r="G15" s="281" t="s">
        <v>56</v>
      </c>
      <c r="H15" s="281" t="s">
        <v>334</v>
      </c>
      <c r="I15" s="281" t="s">
        <v>56</v>
      </c>
      <c r="J15" s="281" t="s">
        <v>62</v>
      </c>
      <c r="K15" s="281" t="s">
        <v>56</v>
      </c>
      <c r="L15" s="281" t="s">
        <v>25</v>
      </c>
      <c r="M15" s="281" t="s">
        <v>56</v>
      </c>
      <c r="N15" s="281" t="s">
        <v>62</v>
      </c>
      <c r="O15" s="281" t="s">
        <v>56</v>
      </c>
      <c r="P15" s="281" t="s">
        <v>62</v>
      </c>
      <c r="Q15" s="381"/>
      <c r="R15" s="395"/>
      <c r="S15" s="381"/>
      <c r="T15" s="281" t="s">
        <v>56</v>
      </c>
      <c r="U15" s="281" t="s">
        <v>62</v>
      </c>
      <c r="V15" s="281" t="s">
        <v>56</v>
      </c>
      <c r="W15" s="281" t="s">
        <v>62</v>
      </c>
      <c r="X15" s="281" t="s">
        <v>56</v>
      </c>
      <c r="Y15" s="281" t="s">
        <v>25</v>
      </c>
      <c r="Z15" s="281" t="s">
        <v>56</v>
      </c>
      <c r="AA15" s="281" t="s">
        <v>62</v>
      </c>
      <c r="AB15" s="281" t="s">
        <v>56</v>
      </c>
      <c r="AC15" s="281" t="s">
        <v>62</v>
      </c>
      <c r="AD15" s="281" t="s">
        <v>56</v>
      </c>
      <c r="AE15" s="281" t="s">
        <v>62</v>
      </c>
      <c r="AF15" s="281" t="s">
        <v>56</v>
      </c>
      <c r="AG15" s="281" t="s">
        <v>62</v>
      </c>
    </row>
    <row r="16" spans="1:33" s="17" customFormat="1" ht="12.75">
      <c r="A16" s="192" t="s">
        <v>57</v>
      </c>
      <c r="B16" s="192" t="s">
        <v>6</v>
      </c>
      <c r="C16" s="192" t="s">
        <v>125</v>
      </c>
      <c r="D16" s="192">
        <v>1</v>
      </c>
      <c r="E16" s="192">
        <v>2</v>
      </c>
      <c r="F16" s="192">
        <v>3</v>
      </c>
      <c r="G16" s="192">
        <v>4</v>
      </c>
      <c r="H16" s="192">
        <v>5</v>
      </c>
      <c r="I16" s="192">
        <v>6</v>
      </c>
      <c r="J16" s="192">
        <v>7</v>
      </c>
      <c r="K16" s="192">
        <v>8</v>
      </c>
      <c r="L16" s="192">
        <v>9</v>
      </c>
      <c r="M16" s="192">
        <v>10</v>
      </c>
      <c r="N16" s="192">
        <v>11</v>
      </c>
      <c r="O16" s="192">
        <v>12</v>
      </c>
      <c r="P16" s="192">
        <v>13</v>
      </c>
      <c r="Q16" s="192">
        <v>14</v>
      </c>
      <c r="R16" s="192">
        <v>15</v>
      </c>
      <c r="S16" s="192">
        <v>16</v>
      </c>
      <c r="T16" s="192">
        <v>17</v>
      </c>
      <c r="U16" s="192">
        <v>18</v>
      </c>
      <c r="V16" s="239">
        <v>19</v>
      </c>
      <c r="W16" s="239">
        <v>20</v>
      </c>
      <c r="X16" s="239">
        <v>21</v>
      </c>
      <c r="Y16" s="239">
        <v>22</v>
      </c>
      <c r="Z16" s="239">
        <v>23</v>
      </c>
      <c r="AA16" s="239">
        <v>24</v>
      </c>
      <c r="AB16" s="239">
        <v>25</v>
      </c>
      <c r="AC16" s="239">
        <v>26</v>
      </c>
      <c r="AD16" s="239">
        <v>27</v>
      </c>
      <c r="AE16" s="239">
        <v>28</v>
      </c>
      <c r="AF16" s="239">
        <v>29</v>
      </c>
      <c r="AG16" s="239">
        <v>30</v>
      </c>
    </row>
    <row r="17" spans="1:33" s="259" customFormat="1" ht="90.75" customHeight="1">
      <c r="A17" s="33" t="s">
        <v>335</v>
      </c>
      <c r="B17" s="87">
        <v>100</v>
      </c>
      <c r="C17" s="87" t="s">
        <v>336</v>
      </c>
      <c r="D17" s="119">
        <f>SUM(G17,I17,M17,O17)</f>
        <v>0</v>
      </c>
      <c r="E17" s="119">
        <f>IF(D17&lt;&gt;0,F17/D17*1000,0)</f>
        <v>0</v>
      </c>
      <c r="F17" s="119">
        <f>SUM(H17,J17,N17,P17)</f>
        <v>0</v>
      </c>
      <c r="G17" s="152">
        <f aca="true" t="shared" si="0" ref="G17:AG17">G18+G24</f>
        <v>0</v>
      </c>
      <c r="H17" s="152">
        <f t="shared" si="0"/>
        <v>0</v>
      </c>
      <c r="I17" s="152">
        <f t="shared" si="0"/>
        <v>0</v>
      </c>
      <c r="J17" s="152">
        <f t="shared" si="0"/>
        <v>0</v>
      </c>
      <c r="K17" s="152">
        <f t="shared" si="0"/>
        <v>0</v>
      </c>
      <c r="L17" s="152">
        <f t="shared" si="0"/>
        <v>0</v>
      </c>
      <c r="M17" s="152">
        <f t="shared" si="0"/>
        <v>0</v>
      </c>
      <c r="N17" s="152">
        <f t="shared" si="0"/>
        <v>0</v>
      </c>
      <c r="O17" s="152">
        <f t="shared" si="0"/>
        <v>0</v>
      </c>
      <c r="P17" s="152">
        <f t="shared" si="0"/>
        <v>0</v>
      </c>
      <c r="Q17" s="289">
        <f>SUM(T17,V17,Z17,AB17)</f>
        <v>0</v>
      </c>
      <c r="R17" s="289">
        <f>IF(Q17&lt;&gt;0,S17/Q17*1000,0)</f>
        <v>0</v>
      </c>
      <c r="S17" s="289">
        <f>SUM(U17,W17,AA17,AC17)</f>
        <v>0</v>
      </c>
      <c r="T17" s="152">
        <f t="shared" si="0"/>
        <v>0</v>
      </c>
      <c r="U17" s="152">
        <f t="shared" si="0"/>
        <v>0</v>
      </c>
      <c r="V17" s="152">
        <f t="shared" si="0"/>
        <v>0</v>
      </c>
      <c r="W17" s="152">
        <f t="shared" si="0"/>
        <v>0</v>
      </c>
      <c r="X17" s="152">
        <f t="shared" si="0"/>
        <v>0</v>
      </c>
      <c r="Y17" s="152">
        <f t="shared" si="0"/>
        <v>0</v>
      </c>
      <c r="Z17" s="152">
        <f t="shared" si="0"/>
        <v>0</v>
      </c>
      <c r="AA17" s="152">
        <f t="shared" si="0"/>
        <v>0</v>
      </c>
      <c r="AB17" s="152">
        <f t="shared" si="0"/>
        <v>0</v>
      </c>
      <c r="AC17" s="152">
        <f t="shared" si="0"/>
        <v>0</v>
      </c>
      <c r="AD17" s="152">
        <f t="shared" si="0"/>
        <v>0</v>
      </c>
      <c r="AE17" s="152">
        <f t="shared" si="0"/>
        <v>0</v>
      </c>
      <c r="AF17" s="152">
        <f t="shared" si="0"/>
        <v>0</v>
      </c>
      <c r="AG17" s="152">
        <f t="shared" si="0"/>
        <v>0</v>
      </c>
    </row>
    <row r="18" spans="1:33" s="259" customFormat="1" ht="28.5">
      <c r="A18" s="220" t="s">
        <v>354</v>
      </c>
      <c r="B18" s="87">
        <v>200</v>
      </c>
      <c r="C18" s="87" t="s">
        <v>336</v>
      </c>
      <c r="D18" s="119">
        <f>SUM(G18,I18,M18,O18)</f>
        <v>0</v>
      </c>
      <c r="E18" s="119">
        <f>IF(D18&lt;&gt;0,F18/D18*1000,0)</f>
        <v>0</v>
      </c>
      <c r="F18" s="119">
        <f>SUM(H18,J18,N18,P18)</f>
        <v>0</v>
      </c>
      <c r="G18" s="152">
        <f aca="true" t="shared" si="1" ref="G18:AG18">SUM(G19:G23)</f>
        <v>0</v>
      </c>
      <c r="H18" s="152">
        <f t="shared" si="1"/>
        <v>0</v>
      </c>
      <c r="I18" s="152">
        <f t="shared" si="1"/>
        <v>0</v>
      </c>
      <c r="J18" s="152">
        <f t="shared" si="1"/>
        <v>0</v>
      </c>
      <c r="K18" s="152">
        <f t="shared" si="1"/>
        <v>0</v>
      </c>
      <c r="L18" s="152">
        <f t="shared" si="1"/>
        <v>0</v>
      </c>
      <c r="M18" s="152">
        <f t="shared" si="1"/>
        <v>0</v>
      </c>
      <c r="N18" s="152">
        <f t="shared" si="1"/>
        <v>0</v>
      </c>
      <c r="O18" s="152">
        <f t="shared" si="1"/>
        <v>0</v>
      </c>
      <c r="P18" s="152">
        <f t="shared" si="1"/>
        <v>0</v>
      </c>
      <c r="Q18" s="289">
        <f>SUM(T18,V18,Z18,AB18)</f>
        <v>0</v>
      </c>
      <c r="R18" s="289">
        <f>IF(Q18&lt;&gt;0,S18/Q18*1000,0)</f>
        <v>0</v>
      </c>
      <c r="S18" s="289">
        <f>SUM(U18,W18,AA18,AC18)</f>
        <v>0</v>
      </c>
      <c r="T18" s="152">
        <f t="shared" si="1"/>
        <v>0</v>
      </c>
      <c r="U18" s="152">
        <f t="shared" si="1"/>
        <v>0</v>
      </c>
      <c r="V18" s="152">
        <f t="shared" si="1"/>
        <v>0</v>
      </c>
      <c r="W18" s="152">
        <f t="shared" si="1"/>
        <v>0</v>
      </c>
      <c r="X18" s="152">
        <f t="shared" si="1"/>
        <v>0</v>
      </c>
      <c r="Y18" s="152">
        <f t="shared" si="1"/>
        <v>0</v>
      </c>
      <c r="Z18" s="152">
        <f t="shared" si="1"/>
        <v>0</v>
      </c>
      <c r="AA18" s="152">
        <f t="shared" si="1"/>
        <v>0</v>
      </c>
      <c r="AB18" s="152">
        <f t="shared" si="1"/>
        <v>0</v>
      </c>
      <c r="AC18" s="152">
        <f t="shared" si="1"/>
        <v>0</v>
      </c>
      <c r="AD18" s="152">
        <f t="shared" si="1"/>
        <v>0</v>
      </c>
      <c r="AE18" s="152">
        <f t="shared" si="1"/>
        <v>0</v>
      </c>
      <c r="AF18" s="152">
        <f t="shared" si="1"/>
        <v>0</v>
      </c>
      <c r="AG18" s="152">
        <f t="shared" si="1"/>
        <v>0</v>
      </c>
    </row>
    <row r="19" spans="1:33" ht="15">
      <c r="A19" s="275"/>
      <c r="B19" s="191">
        <v>210</v>
      </c>
      <c r="C19" s="191" t="s">
        <v>336</v>
      </c>
      <c r="D19" s="119">
        <f>SUM(G19,I19,M19,O19)</f>
        <v>0</v>
      </c>
      <c r="E19" s="119">
        <f>IF(D19&lt;&gt;0,F19/D19*1000,0)</f>
        <v>0</v>
      </c>
      <c r="F19" s="119">
        <f>SUM(H19,J19,N19,P19)</f>
        <v>0</v>
      </c>
      <c r="G19" s="275"/>
      <c r="H19" s="275"/>
      <c r="I19" s="275"/>
      <c r="J19" s="275"/>
      <c r="K19" s="275"/>
      <c r="L19" s="275"/>
      <c r="M19" s="275"/>
      <c r="N19" s="275"/>
      <c r="O19" s="276"/>
      <c r="P19" s="276"/>
      <c r="Q19" s="289">
        <f>SUM(T19,V19,Z19,AB19)</f>
        <v>0</v>
      </c>
      <c r="R19" s="289">
        <f>IF(Q19&lt;&gt;0,S19/Q19*1000,0)</f>
        <v>0</v>
      </c>
      <c r="S19" s="289">
        <f>SUM(U19,W19,AA19,AC19)</f>
        <v>0</v>
      </c>
      <c r="T19" s="275"/>
      <c r="U19" s="275"/>
      <c r="V19" s="275"/>
      <c r="W19" s="275"/>
      <c r="X19" s="275"/>
      <c r="Y19" s="275"/>
      <c r="Z19" s="275"/>
      <c r="AA19" s="275"/>
      <c r="AB19" s="276"/>
      <c r="AC19" s="276"/>
      <c r="AD19" s="276"/>
      <c r="AE19" s="276"/>
      <c r="AF19" s="276"/>
      <c r="AG19" s="276"/>
    </row>
    <row r="20" spans="1:33" ht="15">
      <c r="A20" s="275"/>
      <c r="B20" s="191">
        <v>220</v>
      </c>
      <c r="C20" s="191" t="s">
        <v>336</v>
      </c>
      <c r="D20" s="119">
        <f aca="true" t="shared" si="2" ref="D20:D42">SUM(G20,I20,M20,O20)</f>
        <v>0</v>
      </c>
      <c r="E20" s="119">
        <f aca="true" t="shared" si="3" ref="E20:E42">IF(D20&lt;&gt;0,F20/D20*1000,0)</f>
        <v>0</v>
      </c>
      <c r="F20" s="119">
        <f aca="true" t="shared" si="4" ref="F20:F42">SUM(H20,J20,N20,P20)</f>
        <v>0</v>
      </c>
      <c r="G20" s="275"/>
      <c r="H20" s="275"/>
      <c r="I20" s="275"/>
      <c r="J20" s="275"/>
      <c r="K20" s="275"/>
      <c r="L20" s="275"/>
      <c r="M20" s="275"/>
      <c r="N20" s="275"/>
      <c r="O20" s="276"/>
      <c r="P20" s="276"/>
      <c r="Q20" s="289">
        <f aca="true" t="shared" si="5" ref="Q20:Q42">SUM(T20,V20,Z20,AB20)</f>
        <v>0</v>
      </c>
      <c r="R20" s="289">
        <f aca="true" t="shared" si="6" ref="R20:R42">IF(Q20&lt;&gt;0,S20/Q20*1000,0)</f>
        <v>0</v>
      </c>
      <c r="S20" s="289">
        <f aca="true" t="shared" si="7" ref="S20:S42">SUM(U20,W20,AA20,AC20)</f>
        <v>0</v>
      </c>
      <c r="T20" s="275"/>
      <c r="U20" s="275"/>
      <c r="V20" s="275"/>
      <c r="W20" s="275"/>
      <c r="X20" s="275"/>
      <c r="Y20" s="275"/>
      <c r="Z20" s="275"/>
      <c r="AA20" s="275"/>
      <c r="AB20" s="276"/>
      <c r="AC20" s="276"/>
      <c r="AD20" s="276"/>
      <c r="AE20" s="276"/>
      <c r="AF20" s="276"/>
      <c r="AG20" s="276"/>
    </row>
    <row r="21" spans="1:33" ht="15">
      <c r="A21" s="275"/>
      <c r="B21" s="191">
        <v>230</v>
      </c>
      <c r="C21" s="191" t="s">
        <v>336</v>
      </c>
      <c r="D21" s="119">
        <f t="shared" si="2"/>
        <v>0</v>
      </c>
      <c r="E21" s="119">
        <f t="shared" si="3"/>
        <v>0</v>
      </c>
      <c r="F21" s="119">
        <f t="shared" si="4"/>
        <v>0</v>
      </c>
      <c r="G21" s="275"/>
      <c r="H21" s="275"/>
      <c r="I21" s="275"/>
      <c r="J21" s="275"/>
      <c r="K21" s="275"/>
      <c r="L21" s="275"/>
      <c r="M21" s="275"/>
      <c r="N21" s="275"/>
      <c r="O21" s="276"/>
      <c r="P21" s="276"/>
      <c r="Q21" s="289">
        <f t="shared" si="5"/>
        <v>0</v>
      </c>
      <c r="R21" s="289">
        <f t="shared" si="6"/>
        <v>0</v>
      </c>
      <c r="S21" s="289">
        <f t="shared" si="7"/>
        <v>0</v>
      </c>
      <c r="T21" s="275"/>
      <c r="U21" s="275"/>
      <c r="V21" s="275"/>
      <c r="W21" s="275"/>
      <c r="X21" s="275"/>
      <c r="Y21" s="275"/>
      <c r="Z21" s="275"/>
      <c r="AA21" s="275"/>
      <c r="AB21" s="276"/>
      <c r="AC21" s="276"/>
      <c r="AD21" s="276"/>
      <c r="AE21" s="276"/>
      <c r="AF21" s="276"/>
      <c r="AG21" s="276"/>
    </row>
    <row r="22" spans="1:33" ht="15">
      <c r="A22" s="275"/>
      <c r="B22" s="191">
        <v>240</v>
      </c>
      <c r="C22" s="191" t="s">
        <v>93</v>
      </c>
      <c r="D22" s="119">
        <f t="shared" si="2"/>
        <v>0</v>
      </c>
      <c r="E22" s="119">
        <f t="shared" si="3"/>
        <v>0</v>
      </c>
      <c r="F22" s="119">
        <f t="shared" si="4"/>
        <v>0</v>
      </c>
      <c r="G22" s="275"/>
      <c r="H22" s="275"/>
      <c r="I22" s="275"/>
      <c r="J22" s="275"/>
      <c r="K22" s="275"/>
      <c r="L22" s="275"/>
      <c r="M22" s="275"/>
      <c r="N22" s="275"/>
      <c r="O22" s="276"/>
      <c r="P22" s="276"/>
      <c r="Q22" s="289">
        <f t="shared" si="5"/>
        <v>0</v>
      </c>
      <c r="R22" s="289">
        <f t="shared" si="6"/>
        <v>0</v>
      </c>
      <c r="S22" s="289">
        <f t="shared" si="7"/>
        <v>0</v>
      </c>
      <c r="T22" s="275"/>
      <c r="U22" s="275"/>
      <c r="V22" s="275"/>
      <c r="W22" s="275"/>
      <c r="X22" s="275"/>
      <c r="Y22" s="275"/>
      <c r="Z22" s="275"/>
      <c r="AA22" s="275"/>
      <c r="AB22" s="276"/>
      <c r="AC22" s="276"/>
      <c r="AD22" s="276"/>
      <c r="AE22" s="276"/>
      <c r="AF22" s="276"/>
      <c r="AG22" s="276"/>
    </row>
    <row r="23" spans="1:33" ht="15">
      <c r="A23" s="275"/>
      <c r="B23" s="191">
        <v>250</v>
      </c>
      <c r="C23" s="191" t="s">
        <v>93</v>
      </c>
      <c r="D23" s="119">
        <f t="shared" si="2"/>
        <v>0</v>
      </c>
      <c r="E23" s="119">
        <f t="shared" si="3"/>
        <v>0</v>
      </c>
      <c r="F23" s="119">
        <f t="shared" si="4"/>
        <v>0</v>
      </c>
      <c r="G23" s="275"/>
      <c r="H23" s="275"/>
      <c r="I23" s="275"/>
      <c r="J23" s="275"/>
      <c r="K23" s="275"/>
      <c r="L23" s="275"/>
      <c r="M23" s="275"/>
      <c r="N23" s="275"/>
      <c r="O23" s="276"/>
      <c r="P23" s="276"/>
      <c r="Q23" s="289">
        <f t="shared" si="5"/>
        <v>0</v>
      </c>
      <c r="R23" s="289">
        <f t="shared" si="6"/>
        <v>0</v>
      </c>
      <c r="S23" s="289">
        <f t="shared" si="7"/>
        <v>0</v>
      </c>
      <c r="T23" s="275"/>
      <c r="U23" s="275"/>
      <c r="V23" s="275"/>
      <c r="W23" s="275"/>
      <c r="X23" s="275"/>
      <c r="Y23" s="275"/>
      <c r="Z23" s="275"/>
      <c r="AA23" s="275"/>
      <c r="AB23" s="276"/>
      <c r="AC23" s="276"/>
      <c r="AD23" s="276"/>
      <c r="AE23" s="276"/>
      <c r="AF23" s="276"/>
      <c r="AG23" s="276"/>
    </row>
    <row r="24" spans="1:33" s="259" customFormat="1" ht="28.5">
      <c r="A24" s="220" t="s">
        <v>356</v>
      </c>
      <c r="B24" s="87">
        <v>300</v>
      </c>
      <c r="C24" s="87" t="s">
        <v>93</v>
      </c>
      <c r="D24" s="119">
        <f t="shared" si="2"/>
        <v>0</v>
      </c>
      <c r="E24" s="119">
        <f t="shared" si="3"/>
        <v>0</v>
      </c>
      <c r="F24" s="119">
        <f t="shared" si="4"/>
        <v>0</v>
      </c>
      <c r="G24" s="152">
        <f aca="true" t="shared" si="8" ref="G24:P24">SUM(G25:G29)</f>
        <v>0</v>
      </c>
      <c r="H24" s="152">
        <f t="shared" si="8"/>
        <v>0</v>
      </c>
      <c r="I24" s="152">
        <f t="shared" si="8"/>
        <v>0</v>
      </c>
      <c r="J24" s="152">
        <f t="shared" si="8"/>
        <v>0</v>
      </c>
      <c r="K24" s="152">
        <f t="shared" si="8"/>
        <v>0</v>
      </c>
      <c r="L24" s="152">
        <f t="shared" si="8"/>
        <v>0</v>
      </c>
      <c r="M24" s="152">
        <f t="shared" si="8"/>
        <v>0</v>
      </c>
      <c r="N24" s="152">
        <f t="shared" si="8"/>
        <v>0</v>
      </c>
      <c r="O24" s="152">
        <f t="shared" si="8"/>
        <v>0</v>
      </c>
      <c r="P24" s="152">
        <f t="shared" si="8"/>
        <v>0</v>
      </c>
      <c r="Q24" s="289">
        <f t="shared" si="5"/>
        <v>0</v>
      </c>
      <c r="R24" s="289">
        <f t="shared" si="6"/>
        <v>0</v>
      </c>
      <c r="S24" s="289">
        <f t="shared" si="7"/>
        <v>0</v>
      </c>
      <c r="T24" s="152">
        <f aca="true" t="shared" si="9" ref="T24:AG24">SUM(T25:T29)</f>
        <v>0</v>
      </c>
      <c r="U24" s="152">
        <f t="shared" si="9"/>
        <v>0</v>
      </c>
      <c r="V24" s="152">
        <f t="shared" si="9"/>
        <v>0</v>
      </c>
      <c r="W24" s="152">
        <f t="shared" si="9"/>
        <v>0</v>
      </c>
      <c r="X24" s="152">
        <f t="shared" si="9"/>
        <v>0</v>
      </c>
      <c r="Y24" s="152">
        <f t="shared" si="9"/>
        <v>0</v>
      </c>
      <c r="Z24" s="152">
        <f t="shared" si="9"/>
        <v>0</v>
      </c>
      <c r="AA24" s="152">
        <f t="shared" si="9"/>
        <v>0</v>
      </c>
      <c r="AB24" s="152">
        <f t="shared" si="9"/>
        <v>0</v>
      </c>
      <c r="AC24" s="152">
        <f t="shared" si="9"/>
        <v>0</v>
      </c>
      <c r="AD24" s="152">
        <f t="shared" si="9"/>
        <v>0</v>
      </c>
      <c r="AE24" s="152">
        <f t="shared" si="9"/>
        <v>0</v>
      </c>
      <c r="AF24" s="152">
        <f t="shared" si="9"/>
        <v>0</v>
      </c>
      <c r="AG24" s="152">
        <f t="shared" si="9"/>
        <v>0</v>
      </c>
    </row>
    <row r="25" spans="1:33" ht="15">
      <c r="A25" s="275"/>
      <c r="B25" s="191">
        <v>310</v>
      </c>
      <c r="C25" s="191" t="s">
        <v>93</v>
      </c>
      <c r="D25" s="119">
        <f t="shared" si="2"/>
        <v>0</v>
      </c>
      <c r="E25" s="119">
        <f t="shared" si="3"/>
        <v>0</v>
      </c>
      <c r="F25" s="119">
        <f t="shared" si="4"/>
        <v>0</v>
      </c>
      <c r="G25" s="275"/>
      <c r="H25" s="275"/>
      <c r="I25" s="275"/>
      <c r="J25" s="275"/>
      <c r="K25" s="275"/>
      <c r="L25" s="275"/>
      <c r="M25" s="275"/>
      <c r="N25" s="275"/>
      <c r="O25" s="276"/>
      <c r="P25" s="276"/>
      <c r="Q25" s="289">
        <f t="shared" si="5"/>
        <v>0</v>
      </c>
      <c r="R25" s="289">
        <f t="shared" si="6"/>
        <v>0</v>
      </c>
      <c r="S25" s="289">
        <f t="shared" si="7"/>
        <v>0</v>
      </c>
      <c r="T25" s="275"/>
      <c r="U25" s="275"/>
      <c r="V25" s="275"/>
      <c r="W25" s="275"/>
      <c r="X25" s="275"/>
      <c r="Y25" s="275"/>
      <c r="Z25" s="275"/>
      <c r="AA25" s="275"/>
      <c r="AB25" s="276"/>
      <c r="AC25" s="276"/>
      <c r="AD25" s="276"/>
      <c r="AE25" s="276"/>
      <c r="AF25" s="276"/>
      <c r="AG25" s="276"/>
    </row>
    <row r="26" spans="1:33" ht="15">
      <c r="A26" s="275"/>
      <c r="B26" s="191">
        <v>320</v>
      </c>
      <c r="C26" s="191" t="s">
        <v>93</v>
      </c>
      <c r="D26" s="119">
        <f t="shared" si="2"/>
        <v>0</v>
      </c>
      <c r="E26" s="119">
        <f t="shared" si="3"/>
        <v>0</v>
      </c>
      <c r="F26" s="119">
        <f t="shared" si="4"/>
        <v>0</v>
      </c>
      <c r="G26" s="275"/>
      <c r="H26" s="275"/>
      <c r="I26" s="275"/>
      <c r="J26" s="275"/>
      <c r="K26" s="275"/>
      <c r="L26" s="275"/>
      <c r="M26" s="275"/>
      <c r="N26" s="275"/>
      <c r="O26" s="276"/>
      <c r="P26" s="276"/>
      <c r="Q26" s="289">
        <f t="shared" si="5"/>
        <v>0</v>
      </c>
      <c r="R26" s="289">
        <f t="shared" si="6"/>
        <v>0</v>
      </c>
      <c r="S26" s="289">
        <f t="shared" si="7"/>
        <v>0</v>
      </c>
      <c r="T26" s="275"/>
      <c r="U26" s="275"/>
      <c r="V26" s="275"/>
      <c r="W26" s="275"/>
      <c r="X26" s="275"/>
      <c r="Y26" s="275"/>
      <c r="Z26" s="275"/>
      <c r="AA26" s="275"/>
      <c r="AB26" s="276"/>
      <c r="AC26" s="276"/>
      <c r="AD26" s="276"/>
      <c r="AE26" s="276"/>
      <c r="AF26" s="276"/>
      <c r="AG26" s="276"/>
    </row>
    <row r="27" spans="1:33" ht="15">
      <c r="A27" s="283"/>
      <c r="B27" s="191">
        <v>330</v>
      </c>
      <c r="C27" s="191" t="s">
        <v>93</v>
      </c>
      <c r="D27" s="119">
        <f t="shared" si="2"/>
        <v>0</v>
      </c>
      <c r="E27" s="119">
        <f t="shared" si="3"/>
        <v>0</v>
      </c>
      <c r="F27" s="119">
        <f t="shared" si="4"/>
        <v>0</v>
      </c>
      <c r="G27" s="275"/>
      <c r="H27" s="275"/>
      <c r="I27" s="275"/>
      <c r="J27" s="275"/>
      <c r="K27" s="275"/>
      <c r="L27" s="275"/>
      <c r="M27" s="275"/>
      <c r="N27" s="275"/>
      <c r="O27" s="276"/>
      <c r="P27" s="276"/>
      <c r="Q27" s="289">
        <f t="shared" si="5"/>
        <v>0</v>
      </c>
      <c r="R27" s="289">
        <f t="shared" si="6"/>
        <v>0</v>
      </c>
      <c r="S27" s="289">
        <f t="shared" si="7"/>
        <v>0</v>
      </c>
      <c r="T27" s="275"/>
      <c r="U27" s="275"/>
      <c r="V27" s="275"/>
      <c r="W27" s="275"/>
      <c r="X27" s="275"/>
      <c r="Y27" s="275"/>
      <c r="Z27" s="275"/>
      <c r="AA27" s="275"/>
      <c r="AB27" s="276"/>
      <c r="AC27" s="276"/>
      <c r="AD27" s="276"/>
      <c r="AE27" s="276"/>
      <c r="AF27" s="276"/>
      <c r="AG27" s="276"/>
    </row>
    <row r="28" spans="1:33" ht="15">
      <c r="A28" s="275"/>
      <c r="B28" s="191">
        <v>340</v>
      </c>
      <c r="C28" s="191" t="s">
        <v>93</v>
      </c>
      <c r="D28" s="119">
        <f t="shared" si="2"/>
        <v>0</v>
      </c>
      <c r="E28" s="119">
        <f t="shared" si="3"/>
        <v>0</v>
      </c>
      <c r="F28" s="119">
        <f t="shared" si="4"/>
        <v>0</v>
      </c>
      <c r="G28" s="275"/>
      <c r="H28" s="275"/>
      <c r="I28" s="275"/>
      <c r="J28" s="275"/>
      <c r="K28" s="275"/>
      <c r="L28" s="275"/>
      <c r="M28" s="275"/>
      <c r="N28" s="275"/>
      <c r="O28" s="276"/>
      <c r="P28" s="276"/>
      <c r="Q28" s="289">
        <f t="shared" si="5"/>
        <v>0</v>
      </c>
      <c r="R28" s="289">
        <f t="shared" si="6"/>
        <v>0</v>
      </c>
      <c r="S28" s="289">
        <f t="shared" si="7"/>
        <v>0</v>
      </c>
      <c r="T28" s="275"/>
      <c r="U28" s="275"/>
      <c r="V28" s="275"/>
      <c r="W28" s="275"/>
      <c r="X28" s="275"/>
      <c r="Y28" s="275"/>
      <c r="Z28" s="275"/>
      <c r="AA28" s="275"/>
      <c r="AB28" s="276"/>
      <c r="AC28" s="276"/>
      <c r="AD28" s="276"/>
      <c r="AE28" s="276"/>
      <c r="AF28" s="276"/>
      <c r="AG28" s="276"/>
    </row>
    <row r="29" spans="1:33" ht="15">
      <c r="A29" s="275"/>
      <c r="B29" s="191">
        <v>350</v>
      </c>
      <c r="C29" s="191" t="s">
        <v>93</v>
      </c>
      <c r="D29" s="119">
        <f t="shared" si="2"/>
        <v>0</v>
      </c>
      <c r="E29" s="119">
        <f t="shared" si="3"/>
        <v>0</v>
      </c>
      <c r="F29" s="119">
        <f t="shared" si="4"/>
        <v>0</v>
      </c>
      <c r="G29" s="275"/>
      <c r="H29" s="275"/>
      <c r="I29" s="275"/>
      <c r="J29" s="275"/>
      <c r="K29" s="275"/>
      <c r="L29" s="275"/>
      <c r="M29" s="275"/>
      <c r="N29" s="275"/>
      <c r="O29" s="276"/>
      <c r="P29" s="276"/>
      <c r="Q29" s="289">
        <f t="shared" si="5"/>
        <v>0</v>
      </c>
      <c r="R29" s="289">
        <f t="shared" si="6"/>
        <v>0</v>
      </c>
      <c r="S29" s="289">
        <f t="shared" si="7"/>
        <v>0</v>
      </c>
      <c r="T29" s="275"/>
      <c r="U29" s="275"/>
      <c r="V29" s="275"/>
      <c r="W29" s="275"/>
      <c r="X29" s="275"/>
      <c r="Y29" s="275"/>
      <c r="Z29" s="275"/>
      <c r="AA29" s="275"/>
      <c r="AB29" s="276"/>
      <c r="AC29" s="276"/>
      <c r="AD29" s="276"/>
      <c r="AE29" s="276"/>
      <c r="AF29" s="276"/>
      <c r="AG29" s="276"/>
    </row>
    <row r="30" spans="1:33" s="259" customFormat="1" ht="42.75">
      <c r="A30" s="220" t="s">
        <v>337</v>
      </c>
      <c r="B30" s="87">
        <v>400</v>
      </c>
      <c r="C30" s="87" t="s">
        <v>93</v>
      </c>
      <c r="D30" s="119">
        <f t="shared" si="2"/>
        <v>0</v>
      </c>
      <c r="E30" s="119">
        <f t="shared" si="3"/>
        <v>0</v>
      </c>
      <c r="F30" s="119">
        <f t="shared" si="4"/>
        <v>0</v>
      </c>
      <c r="G30" s="152">
        <f aca="true" t="shared" si="10" ref="G30:AG30">G31+G37</f>
        <v>0</v>
      </c>
      <c r="H30" s="152">
        <f t="shared" si="10"/>
        <v>0</v>
      </c>
      <c r="I30" s="152">
        <f t="shared" si="10"/>
        <v>0</v>
      </c>
      <c r="J30" s="152">
        <f t="shared" si="10"/>
        <v>0</v>
      </c>
      <c r="K30" s="152">
        <f t="shared" si="10"/>
        <v>0</v>
      </c>
      <c r="L30" s="152">
        <f t="shared" si="10"/>
        <v>0</v>
      </c>
      <c r="M30" s="152">
        <f t="shared" si="10"/>
        <v>0</v>
      </c>
      <c r="N30" s="152">
        <f t="shared" si="10"/>
        <v>0</v>
      </c>
      <c r="O30" s="152">
        <f t="shared" si="10"/>
        <v>0</v>
      </c>
      <c r="P30" s="152">
        <f t="shared" si="10"/>
        <v>0</v>
      </c>
      <c r="Q30" s="289">
        <f t="shared" si="5"/>
        <v>0</v>
      </c>
      <c r="R30" s="289">
        <f t="shared" si="6"/>
        <v>0</v>
      </c>
      <c r="S30" s="289">
        <f t="shared" si="7"/>
        <v>0</v>
      </c>
      <c r="T30" s="152">
        <f t="shared" si="10"/>
        <v>0</v>
      </c>
      <c r="U30" s="152">
        <f t="shared" si="10"/>
        <v>0</v>
      </c>
      <c r="V30" s="152">
        <f t="shared" si="10"/>
        <v>0</v>
      </c>
      <c r="W30" s="152">
        <f t="shared" si="10"/>
        <v>0</v>
      </c>
      <c r="X30" s="152">
        <f t="shared" si="10"/>
        <v>0</v>
      </c>
      <c r="Y30" s="152">
        <f t="shared" si="10"/>
        <v>0</v>
      </c>
      <c r="Z30" s="152">
        <f t="shared" si="10"/>
        <v>0</v>
      </c>
      <c r="AA30" s="152">
        <f t="shared" si="10"/>
        <v>0</v>
      </c>
      <c r="AB30" s="152">
        <f t="shared" si="10"/>
        <v>0</v>
      </c>
      <c r="AC30" s="152">
        <f t="shared" si="10"/>
        <v>0</v>
      </c>
      <c r="AD30" s="152">
        <f t="shared" si="10"/>
        <v>0</v>
      </c>
      <c r="AE30" s="152">
        <f t="shared" si="10"/>
        <v>0</v>
      </c>
      <c r="AF30" s="152">
        <f t="shared" si="10"/>
        <v>0</v>
      </c>
      <c r="AG30" s="152">
        <f t="shared" si="10"/>
        <v>0</v>
      </c>
    </row>
    <row r="31" spans="1:33" s="259" customFormat="1" ht="28.5">
      <c r="A31" s="220" t="s">
        <v>354</v>
      </c>
      <c r="B31" s="87">
        <v>500</v>
      </c>
      <c r="C31" s="87" t="s">
        <v>93</v>
      </c>
      <c r="D31" s="119">
        <f t="shared" si="2"/>
        <v>0</v>
      </c>
      <c r="E31" s="119">
        <f t="shared" si="3"/>
        <v>0</v>
      </c>
      <c r="F31" s="119">
        <f t="shared" si="4"/>
        <v>0</v>
      </c>
      <c r="G31" s="152">
        <f aca="true" t="shared" si="11" ref="G31:P31">SUM(G32:G36)</f>
        <v>0</v>
      </c>
      <c r="H31" s="152">
        <f t="shared" si="11"/>
        <v>0</v>
      </c>
      <c r="I31" s="152">
        <f t="shared" si="11"/>
        <v>0</v>
      </c>
      <c r="J31" s="152">
        <f t="shared" si="11"/>
        <v>0</v>
      </c>
      <c r="K31" s="152">
        <f t="shared" si="11"/>
        <v>0</v>
      </c>
      <c r="L31" s="152">
        <f t="shared" si="11"/>
        <v>0</v>
      </c>
      <c r="M31" s="152">
        <f t="shared" si="11"/>
        <v>0</v>
      </c>
      <c r="N31" s="152">
        <f t="shared" si="11"/>
        <v>0</v>
      </c>
      <c r="O31" s="152">
        <f t="shared" si="11"/>
        <v>0</v>
      </c>
      <c r="P31" s="152">
        <f t="shared" si="11"/>
        <v>0</v>
      </c>
      <c r="Q31" s="289">
        <f t="shared" si="5"/>
        <v>0</v>
      </c>
      <c r="R31" s="289">
        <f t="shared" si="6"/>
        <v>0</v>
      </c>
      <c r="S31" s="289">
        <f t="shared" si="7"/>
        <v>0</v>
      </c>
      <c r="T31" s="152">
        <f aca="true" t="shared" si="12" ref="T31:AG31">SUM(T32:T36)</f>
        <v>0</v>
      </c>
      <c r="U31" s="152">
        <f t="shared" si="12"/>
        <v>0</v>
      </c>
      <c r="V31" s="152">
        <f t="shared" si="12"/>
        <v>0</v>
      </c>
      <c r="W31" s="152">
        <f t="shared" si="12"/>
        <v>0</v>
      </c>
      <c r="X31" s="152">
        <f t="shared" si="12"/>
        <v>0</v>
      </c>
      <c r="Y31" s="152">
        <f t="shared" si="12"/>
        <v>0</v>
      </c>
      <c r="Z31" s="152">
        <f t="shared" si="12"/>
        <v>0</v>
      </c>
      <c r="AA31" s="152">
        <f t="shared" si="12"/>
        <v>0</v>
      </c>
      <c r="AB31" s="152">
        <f t="shared" si="12"/>
        <v>0</v>
      </c>
      <c r="AC31" s="152">
        <f t="shared" si="12"/>
        <v>0</v>
      </c>
      <c r="AD31" s="152">
        <f t="shared" si="12"/>
        <v>0</v>
      </c>
      <c r="AE31" s="152">
        <f t="shared" si="12"/>
        <v>0</v>
      </c>
      <c r="AF31" s="152">
        <f t="shared" si="12"/>
        <v>0</v>
      </c>
      <c r="AG31" s="152">
        <f t="shared" si="12"/>
        <v>0</v>
      </c>
    </row>
    <row r="32" spans="1:33" ht="15">
      <c r="A32" s="275"/>
      <c r="B32" s="191">
        <v>510</v>
      </c>
      <c r="C32" s="191" t="s">
        <v>93</v>
      </c>
      <c r="D32" s="119">
        <f t="shared" si="2"/>
        <v>0</v>
      </c>
      <c r="E32" s="119">
        <f t="shared" si="3"/>
        <v>0</v>
      </c>
      <c r="F32" s="119">
        <f t="shared" si="4"/>
        <v>0</v>
      </c>
      <c r="G32" s="275"/>
      <c r="H32" s="275"/>
      <c r="I32" s="275"/>
      <c r="J32" s="275"/>
      <c r="K32" s="275"/>
      <c r="L32" s="275"/>
      <c r="M32" s="275"/>
      <c r="N32" s="275"/>
      <c r="O32" s="276"/>
      <c r="P32" s="276"/>
      <c r="Q32" s="289">
        <f t="shared" si="5"/>
        <v>0</v>
      </c>
      <c r="R32" s="289">
        <f t="shared" si="6"/>
        <v>0</v>
      </c>
      <c r="S32" s="289">
        <f t="shared" si="7"/>
        <v>0</v>
      </c>
      <c r="T32" s="275"/>
      <c r="U32" s="275"/>
      <c r="V32" s="275"/>
      <c r="W32" s="275"/>
      <c r="X32" s="275"/>
      <c r="Y32" s="275"/>
      <c r="Z32" s="275"/>
      <c r="AA32" s="275"/>
      <c r="AB32" s="276"/>
      <c r="AC32" s="276"/>
      <c r="AD32" s="276"/>
      <c r="AE32" s="276"/>
      <c r="AF32" s="276"/>
      <c r="AG32" s="276"/>
    </row>
    <row r="33" spans="1:33" ht="15">
      <c r="A33" s="275"/>
      <c r="B33" s="191">
        <v>520</v>
      </c>
      <c r="C33" s="191" t="s">
        <v>93</v>
      </c>
      <c r="D33" s="119">
        <f t="shared" si="2"/>
        <v>0</v>
      </c>
      <c r="E33" s="119">
        <f t="shared" si="3"/>
        <v>0</v>
      </c>
      <c r="F33" s="119">
        <f t="shared" si="4"/>
        <v>0</v>
      </c>
      <c r="G33" s="275"/>
      <c r="H33" s="275"/>
      <c r="I33" s="275"/>
      <c r="J33" s="275"/>
      <c r="K33" s="275"/>
      <c r="L33" s="275"/>
      <c r="M33" s="275"/>
      <c r="N33" s="275"/>
      <c r="O33" s="276"/>
      <c r="P33" s="276"/>
      <c r="Q33" s="289">
        <f t="shared" si="5"/>
        <v>0</v>
      </c>
      <c r="R33" s="289">
        <f t="shared" si="6"/>
        <v>0</v>
      </c>
      <c r="S33" s="289">
        <f t="shared" si="7"/>
        <v>0</v>
      </c>
      <c r="T33" s="275"/>
      <c r="U33" s="275"/>
      <c r="V33" s="275"/>
      <c r="W33" s="275"/>
      <c r="X33" s="275"/>
      <c r="Y33" s="275"/>
      <c r="Z33" s="275"/>
      <c r="AA33" s="275"/>
      <c r="AB33" s="276"/>
      <c r="AC33" s="276"/>
      <c r="AD33" s="276"/>
      <c r="AE33" s="276"/>
      <c r="AF33" s="276"/>
      <c r="AG33" s="276"/>
    </row>
    <row r="34" spans="1:33" ht="15">
      <c r="A34" s="275"/>
      <c r="B34" s="191">
        <v>530</v>
      </c>
      <c r="C34" s="191" t="s">
        <v>93</v>
      </c>
      <c r="D34" s="119">
        <f t="shared" si="2"/>
        <v>0</v>
      </c>
      <c r="E34" s="119">
        <f t="shared" si="3"/>
        <v>0</v>
      </c>
      <c r="F34" s="119">
        <f t="shared" si="4"/>
        <v>0</v>
      </c>
      <c r="G34" s="275"/>
      <c r="H34" s="275"/>
      <c r="I34" s="275"/>
      <c r="J34" s="275"/>
      <c r="K34" s="275"/>
      <c r="L34" s="275"/>
      <c r="M34" s="275"/>
      <c r="N34" s="275"/>
      <c r="O34" s="276"/>
      <c r="P34" s="276"/>
      <c r="Q34" s="289">
        <f t="shared" si="5"/>
        <v>0</v>
      </c>
      <c r="R34" s="289">
        <f t="shared" si="6"/>
        <v>0</v>
      </c>
      <c r="S34" s="289">
        <f t="shared" si="7"/>
        <v>0</v>
      </c>
      <c r="T34" s="275"/>
      <c r="U34" s="275"/>
      <c r="V34" s="275"/>
      <c r="W34" s="275"/>
      <c r="X34" s="275"/>
      <c r="Y34" s="275"/>
      <c r="Z34" s="275"/>
      <c r="AA34" s="275"/>
      <c r="AB34" s="276"/>
      <c r="AC34" s="276"/>
      <c r="AD34" s="276"/>
      <c r="AE34" s="276"/>
      <c r="AF34" s="276"/>
      <c r="AG34" s="276"/>
    </row>
    <row r="35" spans="1:33" ht="15">
      <c r="A35" s="275"/>
      <c r="B35" s="191">
        <v>540</v>
      </c>
      <c r="C35" s="191" t="s">
        <v>93</v>
      </c>
      <c r="D35" s="119">
        <f t="shared" si="2"/>
        <v>0</v>
      </c>
      <c r="E35" s="119">
        <f t="shared" si="3"/>
        <v>0</v>
      </c>
      <c r="F35" s="119">
        <f t="shared" si="4"/>
        <v>0</v>
      </c>
      <c r="G35" s="275"/>
      <c r="H35" s="275"/>
      <c r="I35" s="275"/>
      <c r="J35" s="275"/>
      <c r="K35" s="275"/>
      <c r="L35" s="275"/>
      <c r="M35" s="275"/>
      <c r="N35" s="275"/>
      <c r="O35" s="276"/>
      <c r="P35" s="276"/>
      <c r="Q35" s="289">
        <f t="shared" si="5"/>
        <v>0</v>
      </c>
      <c r="R35" s="289">
        <f t="shared" si="6"/>
        <v>0</v>
      </c>
      <c r="S35" s="289">
        <f t="shared" si="7"/>
        <v>0</v>
      </c>
      <c r="T35" s="275"/>
      <c r="U35" s="275"/>
      <c r="V35" s="275"/>
      <c r="W35" s="275"/>
      <c r="X35" s="275"/>
      <c r="Y35" s="275"/>
      <c r="Z35" s="275"/>
      <c r="AA35" s="275"/>
      <c r="AB35" s="276"/>
      <c r="AC35" s="276"/>
      <c r="AD35" s="276"/>
      <c r="AE35" s="276"/>
      <c r="AF35" s="276"/>
      <c r="AG35" s="276"/>
    </row>
    <row r="36" spans="1:33" ht="15">
      <c r="A36" s="275"/>
      <c r="B36" s="191">
        <v>550</v>
      </c>
      <c r="C36" s="191" t="s">
        <v>93</v>
      </c>
      <c r="D36" s="119">
        <f t="shared" si="2"/>
        <v>0</v>
      </c>
      <c r="E36" s="119">
        <f t="shared" si="3"/>
        <v>0</v>
      </c>
      <c r="F36" s="119">
        <f t="shared" si="4"/>
        <v>0</v>
      </c>
      <c r="G36" s="275"/>
      <c r="H36" s="275"/>
      <c r="I36" s="275"/>
      <c r="J36" s="275"/>
      <c r="K36" s="275"/>
      <c r="L36" s="275"/>
      <c r="M36" s="275"/>
      <c r="N36" s="275"/>
      <c r="O36" s="276"/>
      <c r="P36" s="276"/>
      <c r="Q36" s="289">
        <f t="shared" si="5"/>
        <v>0</v>
      </c>
      <c r="R36" s="289">
        <f t="shared" si="6"/>
        <v>0</v>
      </c>
      <c r="S36" s="289">
        <f t="shared" si="7"/>
        <v>0</v>
      </c>
      <c r="T36" s="275"/>
      <c r="U36" s="275"/>
      <c r="V36" s="275"/>
      <c r="W36" s="275"/>
      <c r="X36" s="275"/>
      <c r="Y36" s="275"/>
      <c r="Z36" s="275"/>
      <c r="AA36" s="275"/>
      <c r="AB36" s="276"/>
      <c r="AC36" s="276"/>
      <c r="AD36" s="276"/>
      <c r="AE36" s="276"/>
      <c r="AF36" s="276"/>
      <c r="AG36" s="276"/>
    </row>
    <row r="37" spans="1:33" s="259" customFormat="1" ht="28.5">
      <c r="A37" s="220" t="s">
        <v>355</v>
      </c>
      <c r="B37" s="87">
        <v>600</v>
      </c>
      <c r="C37" s="87" t="s">
        <v>93</v>
      </c>
      <c r="D37" s="119">
        <f t="shared" si="2"/>
        <v>0</v>
      </c>
      <c r="E37" s="119">
        <f t="shared" si="3"/>
        <v>0</v>
      </c>
      <c r="F37" s="119">
        <f t="shared" si="4"/>
        <v>0</v>
      </c>
      <c r="G37" s="152">
        <f aca="true" t="shared" si="13" ref="G37:P37">SUM(G38:G42)</f>
        <v>0</v>
      </c>
      <c r="H37" s="152">
        <f t="shared" si="13"/>
        <v>0</v>
      </c>
      <c r="I37" s="152">
        <f t="shared" si="13"/>
        <v>0</v>
      </c>
      <c r="J37" s="152">
        <f t="shared" si="13"/>
        <v>0</v>
      </c>
      <c r="K37" s="152">
        <f t="shared" si="13"/>
        <v>0</v>
      </c>
      <c r="L37" s="152">
        <f t="shared" si="13"/>
        <v>0</v>
      </c>
      <c r="M37" s="152">
        <f t="shared" si="13"/>
        <v>0</v>
      </c>
      <c r="N37" s="152">
        <f t="shared" si="13"/>
        <v>0</v>
      </c>
      <c r="O37" s="152">
        <f t="shared" si="13"/>
        <v>0</v>
      </c>
      <c r="P37" s="152">
        <f t="shared" si="13"/>
        <v>0</v>
      </c>
      <c r="Q37" s="289">
        <f t="shared" si="5"/>
        <v>0</v>
      </c>
      <c r="R37" s="289">
        <f t="shared" si="6"/>
        <v>0</v>
      </c>
      <c r="S37" s="289">
        <f t="shared" si="7"/>
        <v>0</v>
      </c>
      <c r="T37" s="152">
        <f aca="true" t="shared" si="14" ref="T37:AG37">SUM(T38:T42)</f>
        <v>0</v>
      </c>
      <c r="U37" s="152">
        <f t="shared" si="14"/>
        <v>0</v>
      </c>
      <c r="V37" s="152">
        <f t="shared" si="14"/>
        <v>0</v>
      </c>
      <c r="W37" s="152">
        <f t="shared" si="14"/>
        <v>0</v>
      </c>
      <c r="X37" s="152">
        <f t="shared" si="14"/>
        <v>0</v>
      </c>
      <c r="Y37" s="152">
        <f t="shared" si="14"/>
        <v>0</v>
      </c>
      <c r="Z37" s="152">
        <f t="shared" si="14"/>
        <v>0</v>
      </c>
      <c r="AA37" s="152">
        <f t="shared" si="14"/>
        <v>0</v>
      </c>
      <c r="AB37" s="152">
        <f t="shared" si="14"/>
        <v>0</v>
      </c>
      <c r="AC37" s="152">
        <f t="shared" si="14"/>
        <v>0</v>
      </c>
      <c r="AD37" s="152">
        <f t="shared" si="14"/>
        <v>0</v>
      </c>
      <c r="AE37" s="152">
        <f t="shared" si="14"/>
        <v>0</v>
      </c>
      <c r="AF37" s="152">
        <f t="shared" si="14"/>
        <v>0</v>
      </c>
      <c r="AG37" s="152">
        <f t="shared" si="14"/>
        <v>0</v>
      </c>
    </row>
    <row r="38" spans="1:33" ht="15">
      <c r="A38" s="275"/>
      <c r="B38" s="191">
        <v>610</v>
      </c>
      <c r="C38" s="191" t="s">
        <v>93</v>
      </c>
      <c r="D38" s="119">
        <f t="shared" si="2"/>
        <v>0</v>
      </c>
      <c r="E38" s="119">
        <f t="shared" si="3"/>
        <v>0</v>
      </c>
      <c r="F38" s="119">
        <f t="shared" si="4"/>
        <v>0</v>
      </c>
      <c r="G38" s="275"/>
      <c r="H38" s="275"/>
      <c r="I38" s="275"/>
      <c r="J38" s="275"/>
      <c r="K38" s="275"/>
      <c r="L38" s="275"/>
      <c r="M38" s="275"/>
      <c r="N38" s="275"/>
      <c r="O38" s="276"/>
      <c r="P38" s="276"/>
      <c r="Q38" s="289">
        <f t="shared" si="5"/>
        <v>0</v>
      </c>
      <c r="R38" s="289">
        <f t="shared" si="6"/>
        <v>0</v>
      </c>
      <c r="S38" s="289">
        <f t="shared" si="7"/>
        <v>0</v>
      </c>
      <c r="T38" s="275"/>
      <c r="U38" s="275"/>
      <c r="V38" s="275"/>
      <c r="W38" s="275"/>
      <c r="X38" s="275"/>
      <c r="Y38" s="275"/>
      <c r="Z38" s="275"/>
      <c r="AA38" s="275"/>
      <c r="AB38" s="276"/>
      <c r="AC38" s="276"/>
      <c r="AD38" s="276"/>
      <c r="AE38" s="276"/>
      <c r="AF38" s="276"/>
      <c r="AG38" s="276"/>
    </row>
    <row r="39" spans="1:33" ht="15">
      <c r="A39" s="275"/>
      <c r="B39" s="191">
        <v>620</v>
      </c>
      <c r="C39" s="191" t="s">
        <v>93</v>
      </c>
      <c r="D39" s="119">
        <f t="shared" si="2"/>
        <v>0</v>
      </c>
      <c r="E39" s="119">
        <f t="shared" si="3"/>
        <v>0</v>
      </c>
      <c r="F39" s="119">
        <f t="shared" si="4"/>
        <v>0</v>
      </c>
      <c r="G39" s="275"/>
      <c r="H39" s="275"/>
      <c r="I39" s="275"/>
      <c r="J39" s="275"/>
      <c r="K39" s="275"/>
      <c r="L39" s="275"/>
      <c r="M39" s="275"/>
      <c r="N39" s="275"/>
      <c r="O39" s="276"/>
      <c r="P39" s="276"/>
      <c r="Q39" s="289">
        <f t="shared" si="5"/>
        <v>0</v>
      </c>
      <c r="R39" s="289">
        <f t="shared" si="6"/>
        <v>0</v>
      </c>
      <c r="S39" s="289">
        <f t="shared" si="7"/>
        <v>0</v>
      </c>
      <c r="T39" s="275"/>
      <c r="U39" s="275"/>
      <c r="V39" s="275"/>
      <c r="W39" s="275"/>
      <c r="X39" s="275"/>
      <c r="Y39" s="275"/>
      <c r="Z39" s="275"/>
      <c r="AA39" s="275"/>
      <c r="AB39" s="276"/>
      <c r="AC39" s="276"/>
      <c r="AD39" s="276"/>
      <c r="AE39" s="276"/>
      <c r="AF39" s="276"/>
      <c r="AG39" s="276"/>
    </row>
    <row r="40" spans="1:33" ht="15">
      <c r="A40" s="275"/>
      <c r="B40" s="191">
        <v>630</v>
      </c>
      <c r="C40" s="191" t="s">
        <v>93</v>
      </c>
      <c r="D40" s="119">
        <f t="shared" si="2"/>
        <v>0</v>
      </c>
      <c r="E40" s="119">
        <f t="shared" si="3"/>
        <v>0</v>
      </c>
      <c r="F40" s="119">
        <f t="shared" si="4"/>
        <v>0</v>
      </c>
      <c r="G40" s="275"/>
      <c r="H40" s="275"/>
      <c r="I40" s="275"/>
      <c r="J40" s="275"/>
      <c r="K40" s="275"/>
      <c r="L40" s="275"/>
      <c r="M40" s="275"/>
      <c r="N40" s="275"/>
      <c r="O40" s="276"/>
      <c r="P40" s="276"/>
      <c r="Q40" s="289">
        <f t="shared" si="5"/>
        <v>0</v>
      </c>
      <c r="R40" s="289">
        <f t="shared" si="6"/>
        <v>0</v>
      </c>
      <c r="S40" s="289">
        <f t="shared" si="7"/>
        <v>0</v>
      </c>
      <c r="T40" s="275"/>
      <c r="U40" s="275"/>
      <c r="V40" s="275"/>
      <c r="W40" s="275"/>
      <c r="X40" s="275"/>
      <c r="Y40" s="275"/>
      <c r="Z40" s="275"/>
      <c r="AA40" s="275"/>
      <c r="AB40" s="276"/>
      <c r="AC40" s="276"/>
      <c r="AD40" s="276"/>
      <c r="AE40" s="276"/>
      <c r="AF40" s="276"/>
      <c r="AG40" s="276"/>
    </row>
    <row r="41" spans="1:33" ht="15">
      <c r="A41" s="275"/>
      <c r="B41" s="191">
        <v>640</v>
      </c>
      <c r="C41" s="191" t="s">
        <v>93</v>
      </c>
      <c r="D41" s="119">
        <f t="shared" si="2"/>
        <v>0</v>
      </c>
      <c r="E41" s="119">
        <f t="shared" si="3"/>
        <v>0</v>
      </c>
      <c r="F41" s="119">
        <f t="shared" si="4"/>
        <v>0</v>
      </c>
      <c r="G41" s="275"/>
      <c r="H41" s="275"/>
      <c r="I41" s="275"/>
      <c r="J41" s="275"/>
      <c r="K41" s="275"/>
      <c r="L41" s="275"/>
      <c r="M41" s="275"/>
      <c r="N41" s="275"/>
      <c r="O41" s="276"/>
      <c r="P41" s="276"/>
      <c r="Q41" s="289">
        <f t="shared" si="5"/>
        <v>0</v>
      </c>
      <c r="R41" s="289">
        <f t="shared" si="6"/>
        <v>0</v>
      </c>
      <c r="S41" s="289">
        <f t="shared" si="7"/>
        <v>0</v>
      </c>
      <c r="T41" s="275"/>
      <c r="U41" s="275"/>
      <c r="V41" s="275"/>
      <c r="W41" s="275"/>
      <c r="X41" s="275"/>
      <c r="Y41" s="275"/>
      <c r="Z41" s="275"/>
      <c r="AA41" s="275"/>
      <c r="AB41" s="276"/>
      <c r="AC41" s="276"/>
      <c r="AD41" s="276"/>
      <c r="AE41" s="276"/>
      <c r="AF41" s="276"/>
      <c r="AG41" s="276"/>
    </row>
    <row r="42" spans="1:33" ht="15">
      <c r="A42" s="275"/>
      <c r="B42" s="191">
        <v>650</v>
      </c>
      <c r="C42" s="191" t="s">
        <v>93</v>
      </c>
      <c r="D42" s="119">
        <f t="shared" si="2"/>
        <v>0</v>
      </c>
      <c r="E42" s="119">
        <f t="shared" si="3"/>
        <v>0</v>
      </c>
      <c r="F42" s="119">
        <f t="shared" si="4"/>
        <v>0</v>
      </c>
      <c r="G42" s="275"/>
      <c r="H42" s="275"/>
      <c r="I42" s="275"/>
      <c r="J42" s="275"/>
      <c r="K42" s="275"/>
      <c r="L42" s="275"/>
      <c r="M42" s="275"/>
      <c r="N42" s="275"/>
      <c r="O42" s="276"/>
      <c r="P42" s="276"/>
      <c r="Q42" s="289">
        <f t="shared" si="5"/>
        <v>0</v>
      </c>
      <c r="R42" s="289">
        <f t="shared" si="6"/>
        <v>0</v>
      </c>
      <c r="S42" s="289">
        <f t="shared" si="7"/>
        <v>0</v>
      </c>
      <c r="T42" s="275"/>
      <c r="U42" s="275"/>
      <c r="V42" s="275"/>
      <c r="W42" s="275"/>
      <c r="X42" s="275"/>
      <c r="Y42" s="275"/>
      <c r="Z42" s="275"/>
      <c r="AA42" s="275"/>
      <c r="AB42" s="276"/>
      <c r="AC42" s="276"/>
      <c r="AD42" s="276"/>
      <c r="AE42" s="276"/>
      <c r="AF42" s="276"/>
      <c r="AG42" s="276"/>
    </row>
    <row r="43" spans="1:33" ht="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row>
    <row r="45" spans="1:33" ht="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row>
    <row r="46" spans="1:33" ht="15">
      <c r="A46" s="426" t="s">
        <v>107</v>
      </c>
      <c r="B46" s="427"/>
      <c r="C46" s="428"/>
      <c r="D46" s="249" t="s">
        <v>431</v>
      </c>
      <c r="E46" s="249" t="s">
        <v>432</v>
      </c>
      <c r="F46" s="249" t="s">
        <v>433</v>
      </c>
      <c r="G46" s="249" t="s">
        <v>434</v>
      </c>
      <c r="H46" s="249" t="s">
        <v>435</v>
      </c>
      <c r="I46" s="249" t="s">
        <v>436</v>
      </c>
      <c r="J46" s="249" t="s">
        <v>437</v>
      </c>
      <c r="K46" s="249" t="s">
        <v>438</v>
      </c>
      <c r="L46" s="249" t="s">
        <v>439</v>
      </c>
      <c r="M46" s="249" t="s">
        <v>440</v>
      </c>
      <c r="N46" s="249" t="s">
        <v>443</v>
      </c>
      <c r="O46" s="249" t="s">
        <v>444</v>
      </c>
      <c r="P46" s="249" t="s">
        <v>445</v>
      </c>
      <c r="Q46" s="249" t="s">
        <v>446</v>
      </c>
      <c r="R46" s="249" t="s">
        <v>447</v>
      </c>
      <c r="S46" s="249" t="s">
        <v>448</v>
      </c>
      <c r="T46" s="249" t="s">
        <v>449</v>
      </c>
      <c r="U46" s="249" t="s">
        <v>450</v>
      </c>
      <c r="V46" s="249" t="s">
        <v>451</v>
      </c>
      <c r="W46" s="249" t="s">
        <v>452</v>
      </c>
      <c r="X46" s="249" t="s">
        <v>453</v>
      </c>
      <c r="Y46" s="249" t="s">
        <v>454</v>
      </c>
      <c r="Z46" s="249" t="s">
        <v>455</v>
      </c>
      <c r="AA46" s="249" t="s">
        <v>456</v>
      </c>
      <c r="AB46" s="38"/>
      <c r="AC46" s="38"/>
      <c r="AD46" s="38"/>
      <c r="AE46" s="38"/>
      <c r="AF46" s="38"/>
      <c r="AG46" s="38"/>
    </row>
    <row r="47" spans="1:33" ht="15">
      <c r="A47" s="423" t="s">
        <v>457</v>
      </c>
      <c r="B47" s="424"/>
      <c r="C47" s="425"/>
      <c r="D47" s="260">
        <f>IF(G18='ФП Сохран.лесов'!G106,0,"Ошибка")</f>
        <v>0</v>
      </c>
      <c r="E47" s="260">
        <f>IF(H18='ФП Сохран.лесов'!H106,0,"Ошибка")</f>
        <v>0</v>
      </c>
      <c r="F47" s="260">
        <f>IF(I18='ФП Сохран.лесов'!I106,0,"Ошибка")</f>
        <v>0</v>
      </c>
      <c r="G47" s="260">
        <f>IF(J18='ФП Сохран.лесов'!J106,0,"Ошибка")</f>
        <v>0</v>
      </c>
      <c r="H47" s="260">
        <f>IF(K18='ФП Сохран.лесов'!K106,0,"Ошибка")</f>
        <v>0</v>
      </c>
      <c r="I47" s="260">
        <f>IF(L18='ФП Сохран.лесов'!L106,0,"Ошибка")</f>
        <v>0</v>
      </c>
      <c r="J47" s="260">
        <f>IF(M18='ФП Сохран.лесов'!M106,0,"Ошибка")</f>
        <v>0</v>
      </c>
      <c r="K47" s="260">
        <f>IF(N18='ФП Сохран.лесов'!N106,0,"Ошибка")</f>
        <v>0</v>
      </c>
      <c r="L47" s="260">
        <f>IF(O18='ФП Сохран.лесов'!O106,0,"Ошибка")</f>
        <v>0</v>
      </c>
      <c r="M47" s="260">
        <f>IF(P18='ФП Сохран.лесов'!P106,0,"Ошибка")</f>
        <v>0</v>
      </c>
      <c r="N47" s="260">
        <f>IF(T18='ФП Сохран.лесов'!T106,0,"Ошибка")</f>
        <v>0</v>
      </c>
      <c r="O47" s="260">
        <f>IF(U18='ФП Сохран.лесов'!U106,0,"Ошибка")</f>
        <v>0</v>
      </c>
      <c r="P47" s="260">
        <f>IF(V18='ФП Сохран.лесов'!V106,0,"Ошибка")</f>
        <v>0</v>
      </c>
      <c r="Q47" s="260">
        <f>IF(W18='ФП Сохран.лесов'!W106,0,"Ошибка")</f>
        <v>0</v>
      </c>
      <c r="R47" s="260">
        <f>IF(X18='ФП Сохран.лесов'!X106,0,"Ошибка")</f>
        <v>0</v>
      </c>
      <c r="S47" s="260">
        <f>IF(Y18='ФП Сохран.лесов'!Y106,0,"Ошибка")</f>
        <v>0</v>
      </c>
      <c r="T47" s="260">
        <f>IF(Z18='ФП Сохран.лесов'!Z106,0,"Ошибка")</f>
        <v>0</v>
      </c>
      <c r="U47" s="260">
        <f>IF(AA18='ФП Сохран.лесов'!AA106,0,"Ошибка")</f>
        <v>0</v>
      </c>
      <c r="V47" s="260">
        <f>IF(AB18='ФП Сохран.лесов'!AB106,0,"Ошибка")</f>
        <v>0</v>
      </c>
      <c r="W47" s="260">
        <f>IF(AC18='ФП Сохран.лесов'!AC106,0,"Ошибка")</f>
        <v>0</v>
      </c>
      <c r="X47" s="260">
        <f>IF(AD18='ФП Сохран.лесов'!AD106,0,"Ошибка")</f>
        <v>0</v>
      </c>
      <c r="Y47" s="260">
        <f>IF(AE18='ФП Сохран.лесов'!AE106,0,"Ошибка")</f>
        <v>0</v>
      </c>
      <c r="Z47" s="260">
        <f>IF(AF18='ФП Сохран.лесов'!AF106,0,"Ошибка")</f>
        <v>0</v>
      </c>
      <c r="AA47" s="260">
        <f>IF(AG18='ФП Сохран.лесов'!AG106,0,"Ошибка")</f>
        <v>0</v>
      </c>
      <c r="AB47" s="38"/>
      <c r="AC47" s="38"/>
      <c r="AD47" s="38"/>
      <c r="AE47" s="38"/>
      <c r="AF47" s="38"/>
      <c r="AG47" s="38"/>
    </row>
    <row r="48" spans="1:33" ht="15">
      <c r="A48" s="423" t="s">
        <v>458</v>
      </c>
      <c r="B48" s="424"/>
      <c r="C48" s="425"/>
      <c r="D48" s="260">
        <f>IF(G24='ФП Сохран.лесов'!G107,0,"Ошибка")</f>
        <v>0</v>
      </c>
      <c r="E48" s="260">
        <f>IF(H24='ФП Сохран.лесов'!H107,0,"Ошибка")</f>
        <v>0</v>
      </c>
      <c r="F48" s="260">
        <f>IF(I24='ФП Сохран.лесов'!I107,0,"Ошибка")</f>
        <v>0</v>
      </c>
      <c r="G48" s="260">
        <f>IF(J24='ФП Сохран.лесов'!J107,0,"Ошибка")</f>
        <v>0</v>
      </c>
      <c r="H48" s="260">
        <f>IF(K24='ФП Сохран.лесов'!K107,0,"Ошибка")</f>
        <v>0</v>
      </c>
      <c r="I48" s="260">
        <f>IF(L24='ФП Сохран.лесов'!L107,0,"Ошибка")</f>
        <v>0</v>
      </c>
      <c r="J48" s="260">
        <f>IF(M24='ФП Сохран.лесов'!M107,0,"Ошибка")</f>
        <v>0</v>
      </c>
      <c r="K48" s="260">
        <f>IF(N24='ФП Сохран.лесов'!N107,0,"Ошибка")</f>
        <v>0</v>
      </c>
      <c r="L48" s="260">
        <f>IF(O24='ФП Сохран.лесов'!O107,0,"Ошибка")</f>
        <v>0</v>
      </c>
      <c r="M48" s="260">
        <f>IF(P24='ФП Сохран.лесов'!P107,0,"Ошибка")</f>
        <v>0</v>
      </c>
      <c r="N48" s="260">
        <f>IF(T24='ФП Сохран.лесов'!T107,0,"Ошибка")</f>
        <v>0</v>
      </c>
      <c r="O48" s="260">
        <f>IF(U24='ФП Сохран.лесов'!U107,0,"Ошибка")</f>
        <v>0</v>
      </c>
      <c r="P48" s="260">
        <f>IF(V24='ФП Сохран.лесов'!V107,0,"Ошибка")</f>
        <v>0</v>
      </c>
      <c r="Q48" s="260">
        <f>IF(W24='ФП Сохран.лесов'!W107,0,"Ошибка")</f>
        <v>0</v>
      </c>
      <c r="R48" s="260">
        <f>IF(X24='ФП Сохран.лесов'!X107,0,"Ошибка")</f>
        <v>0</v>
      </c>
      <c r="S48" s="260">
        <f>IF(Y24='ФП Сохран.лесов'!Y107,0,"Ошибка")</f>
        <v>0</v>
      </c>
      <c r="T48" s="260">
        <f>IF(Z24='ФП Сохран.лесов'!Z107,0,"Ошибка")</f>
        <v>0</v>
      </c>
      <c r="U48" s="260">
        <f>IF(AA24='ФП Сохран.лесов'!AA107,0,"Ошибка")</f>
        <v>0</v>
      </c>
      <c r="V48" s="260">
        <f>IF(AB24='ФП Сохран.лесов'!AB107,0,"Ошибка")</f>
        <v>0</v>
      </c>
      <c r="W48" s="260">
        <f>IF(AC24='ФП Сохран.лесов'!AC107,0,"Ошибка")</f>
        <v>0</v>
      </c>
      <c r="X48" s="260">
        <f>IF(AD24='ФП Сохран.лесов'!AD107,0,"Ошибка")</f>
        <v>0</v>
      </c>
      <c r="Y48" s="260">
        <f>IF(AE24='ФП Сохран.лесов'!AE107,0,"Ошибка")</f>
        <v>0</v>
      </c>
      <c r="Z48" s="260">
        <f>IF(AF24='ФП Сохран.лесов'!AF107,0,"Ошибка")</f>
        <v>0</v>
      </c>
      <c r="AA48" s="260">
        <f>IF(AG24='ФП Сохран.лесов'!AG107,0,"Ошибка")</f>
        <v>0</v>
      </c>
      <c r="AB48" s="38"/>
      <c r="AC48" s="38"/>
      <c r="AD48" s="38"/>
      <c r="AE48" s="38"/>
      <c r="AF48" s="38"/>
      <c r="AG48" s="38"/>
    </row>
    <row r="49" spans="1:33" ht="15">
      <c r="A49" s="423" t="s">
        <v>459</v>
      </c>
      <c r="B49" s="424"/>
      <c r="C49" s="425"/>
      <c r="D49" s="260">
        <f>IF(G31='ФП Сохран.лесов'!G96,0,"Ошибка")</f>
        <v>0</v>
      </c>
      <c r="E49" s="260">
        <f>IF(H31='ФП Сохран.лесов'!H96,0,"Ошибка")</f>
        <v>0</v>
      </c>
      <c r="F49" s="260">
        <f>IF(I31='ФП Сохран.лесов'!I96,0,"Ошибка")</f>
        <v>0</v>
      </c>
      <c r="G49" s="260">
        <f>IF(J31='ФП Сохран.лесов'!J96,0,"Ошибка")</f>
        <v>0</v>
      </c>
      <c r="H49" s="260">
        <f>IF(K31='ФП Сохран.лесов'!K96,0,"Ошибка")</f>
        <v>0</v>
      </c>
      <c r="I49" s="260">
        <f>IF(L31='ФП Сохран.лесов'!L96,0,"Ошибка")</f>
        <v>0</v>
      </c>
      <c r="J49" s="260">
        <f>IF(M31='ФП Сохран.лесов'!M96,0,"Ошибка")</f>
        <v>0</v>
      </c>
      <c r="K49" s="260">
        <f>IF(N31='ФП Сохран.лесов'!N96,0,"Ошибка")</f>
        <v>0</v>
      </c>
      <c r="L49" s="260">
        <f>IF(O31='ФП Сохран.лесов'!O96,0,"Ошибка")</f>
        <v>0</v>
      </c>
      <c r="M49" s="260">
        <f>IF(P31='ФП Сохран.лесов'!P96,0,"Ошибка")</f>
        <v>0</v>
      </c>
      <c r="N49" s="260">
        <f>IF(T31='ФП Сохран.лесов'!T96,0,"Ошибка")</f>
        <v>0</v>
      </c>
      <c r="O49" s="260">
        <f>IF(U31='ФП Сохран.лесов'!U96,0,"Ошибка")</f>
        <v>0</v>
      </c>
      <c r="P49" s="260">
        <f>IF(V31='ФП Сохран.лесов'!V96,0,"Ошибка")</f>
        <v>0</v>
      </c>
      <c r="Q49" s="260">
        <f>IF(W31='ФП Сохран.лесов'!W96,0,"Ошибка")</f>
        <v>0</v>
      </c>
      <c r="R49" s="260">
        <f>IF(X31='ФП Сохран.лесов'!X96,0,"Ошибка")</f>
        <v>0</v>
      </c>
      <c r="S49" s="260">
        <f>IF(Y31='ФП Сохран.лесов'!Y96,0,"Ошибка")</f>
        <v>0</v>
      </c>
      <c r="T49" s="260">
        <f>IF(Z31='ФП Сохран.лесов'!Z96,0,"Ошибка")</f>
        <v>0</v>
      </c>
      <c r="U49" s="260">
        <f>IF(AA31='ФП Сохран.лесов'!AA96,0,"Ошибка")</f>
        <v>0</v>
      </c>
      <c r="V49" s="260">
        <f>IF(AB31='ФП Сохран.лесов'!AB96,0,"Ошибка")</f>
        <v>0</v>
      </c>
      <c r="W49" s="260">
        <f>IF(AC31='ФП Сохран.лесов'!AC96,0,"Ошибка")</f>
        <v>0</v>
      </c>
      <c r="X49" s="260">
        <f>IF(AD31='ФП Сохран.лесов'!AD96,0,"Ошибка")</f>
        <v>0</v>
      </c>
      <c r="Y49" s="260">
        <f>IF(AE31='ФП Сохран.лесов'!AE96,0,"Ошибка")</f>
        <v>0</v>
      </c>
      <c r="Z49" s="260">
        <f>IF(AF31='ФП Сохран.лесов'!AF96,0,"Ошибка")</f>
        <v>0</v>
      </c>
      <c r="AA49" s="260">
        <f>IF(AG31='ФП Сохран.лесов'!AG96,0,"Ошибка")</f>
        <v>0</v>
      </c>
      <c r="AB49" s="38"/>
      <c r="AC49" s="38"/>
      <c r="AD49" s="38"/>
      <c r="AE49" s="38"/>
      <c r="AF49" s="38"/>
      <c r="AG49" s="38"/>
    </row>
    <row r="50" spans="1:33" ht="15">
      <c r="A50" s="423" t="s">
        <v>460</v>
      </c>
      <c r="B50" s="424"/>
      <c r="C50" s="425"/>
      <c r="D50" s="260">
        <f>IF(G37='ФП Сохран.лесов'!G97,0,"Ошибка")</f>
        <v>0</v>
      </c>
      <c r="E50" s="260">
        <f>IF(H37='ФП Сохран.лесов'!H97,0,"Ошибка")</f>
        <v>0</v>
      </c>
      <c r="F50" s="260">
        <f>IF(I37='ФП Сохран.лесов'!I97,0,"Ошибка")</f>
        <v>0</v>
      </c>
      <c r="G50" s="260">
        <f>IF(J37='ФП Сохран.лесов'!J97,0,"Ошибка")</f>
        <v>0</v>
      </c>
      <c r="H50" s="260">
        <f>IF(K37='ФП Сохран.лесов'!K97,0,"Ошибка")</f>
        <v>0</v>
      </c>
      <c r="I50" s="260">
        <f>IF(L37='ФП Сохран.лесов'!L97,0,"Ошибка")</f>
        <v>0</v>
      </c>
      <c r="J50" s="260">
        <f>IF(M37='ФП Сохран.лесов'!M97,0,"Ошибка")</f>
        <v>0</v>
      </c>
      <c r="K50" s="260">
        <f>IF(N37='ФП Сохран.лесов'!N97,0,"Ошибка")</f>
        <v>0</v>
      </c>
      <c r="L50" s="260">
        <f>IF(O37='ФП Сохран.лесов'!O97,0,"Ошибка")</f>
        <v>0</v>
      </c>
      <c r="M50" s="260">
        <f>IF(P37='ФП Сохран.лесов'!P97,0,"Ошибка")</f>
        <v>0</v>
      </c>
      <c r="N50" s="260">
        <f>IF(T37='ФП Сохран.лесов'!T97,0,"Ошибка")</f>
        <v>0</v>
      </c>
      <c r="O50" s="260">
        <f>IF(U37='ФП Сохран.лесов'!U97,0,"Ошибка")</f>
        <v>0</v>
      </c>
      <c r="P50" s="260">
        <f>IF(V37='ФП Сохран.лесов'!V97,0,"Ошибка")</f>
        <v>0</v>
      </c>
      <c r="Q50" s="260">
        <f>IF(W37='ФП Сохран.лесов'!W97,0,"Ошибка")</f>
        <v>0</v>
      </c>
      <c r="R50" s="260">
        <f>IF(X37='ФП Сохран.лесов'!X97,0,"Ошибка")</f>
        <v>0</v>
      </c>
      <c r="S50" s="260">
        <f>IF(Y37='ФП Сохран.лесов'!Y97,0,"Ошибка")</f>
        <v>0</v>
      </c>
      <c r="T50" s="260">
        <f>IF(Z37='ФП Сохран.лесов'!Z97,0,"Ошибка")</f>
        <v>0</v>
      </c>
      <c r="U50" s="260">
        <f>IF(AA37='ФП Сохран.лесов'!AA97,0,"Ошибка")</f>
        <v>0</v>
      </c>
      <c r="V50" s="260">
        <f>IF(AB37='ФП Сохран.лесов'!AB97,0,"Ошибка")</f>
        <v>0</v>
      </c>
      <c r="W50" s="260">
        <f>IF(AC37='ФП Сохран.лесов'!AC97,0,"Ошибка")</f>
        <v>0</v>
      </c>
      <c r="X50" s="260">
        <f>IF(AD37='ФП Сохран.лесов'!AD97,0,"Ошибка")</f>
        <v>0</v>
      </c>
      <c r="Y50" s="260">
        <f>IF(AE37='ФП Сохран.лесов'!AE97,0,"Ошибка")</f>
        <v>0</v>
      </c>
      <c r="Z50" s="260">
        <f>IF(AF37='ФП Сохран.лесов'!AF97,0,"Ошибка")</f>
        <v>0</v>
      </c>
      <c r="AA50" s="260">
        <f>IF(AG37='ФП Сохран.лесов'!AG97,0,"Ошибка")</f>
        <v>0</v>
      </c>
      <c r="AB50" s="38"/>
      <c r="AC50" s="38"/>
      <c r="AD50" s="38"/>
      <c r="AE50" s="38"/>
      <c r="AF50" s="38"/>
      <c r="AG50" s="38"/>
    </row>
  </sheetData>
  <sheetProtection sheet="1" objects="1" scenarios="1"/>
  <mergeCells count="40">
    <mergeCell ref="A47:C47"/>
    <mergeCell ref="AD14:AE14"/>
    <mergeCell ref="R11:R15"/>
    <mergeCell ref="S11:S15"/>
    <mergeCell ref="T11:AC11"/>
    <mergeCell ref="AD10:AG13"/>
    <mergeCell ref="D10:P10"/>
    <mergeCell ref="D11:D15"/>
    <mergeCell ref="E11:E15"/>
    <mergeCell ref="Q10:AC10"/>
    <mergeCell ref="AB12:AC14"/>
    <mergeCell ref="G12:H14"/>
    <mergeCell ref="I12:L12"/>
    <mergeCell ref="A48:C48"/>
    <mergeCell ref="A49:C49"/>
    <mergeCell ref="A50:C50"/>
    <mergeCell ref="M12:N14"/>
    <mergeCell ref="O12:P14"/>
    <mergeCell ref="K13:L14"/>
    <mergeCell ref="A46:C46"/>
    <mergeCell ref="A10:A15"/>
    <mergeCell ref="B10:B15"/>
    <mergeCell ref="C10:C15"/>
    <mergeCell ref="AF14:AG14"/>
    <mergeCell ref="I13:J14"/>
    <mergeCell ref="V13:W14"/>
    <mergeCell ref="X13:Y14"/>
    <mergeCell ref="F11:F15"/>
    <mergeCell ref="G11:P11"/>
    <mergeCell ref="Q11:Q15"/>
    <mergeCell ref="T12:U14"/>
    <mergeCell ref="V12:Y12"/>
    <mergeCell ref="Z12:AA14"/>
    <mergeCell ref="D3:J3"/>
    <mergeCell ref="L3:P3"/>
    <mergeCell ref="D4:J4"/>
    <mergeCell ref="H5:L5"/>
    <mergeCell ref="H6:L6"/>
    <mergeCell ref="D8:P8"/>
    <mergeCell ref="L4:P4"/>
  </mergeCells>
  <printOptions/>
  <pageMargins left="0.2362204724409449" right="0.1968503937007874" top="0.35433070866141736" bottom="0.3937007874015748" header="0.1968503937007874" footer="0.15748031496062992"/>
  <pageSetup horizontalDpi="600" verticalDpi="600" orientation="landscape" paperSize="9" scale="68" r:id="rId1"/>
  <colBreaks count="1" manualBreakCount="1">
    <brk id="16" max="65535" man="1"/>
  </colBreaks>
</worksheet>
</file>

<file path=xl/worksheets/sheet6.xml><?xml version="1.0" encoding="utf-8"?>
<worksheet xmlns="http://schemas.openxmlformats.org/spreadsheetml/2006/main" xmlns:r="http://schemas.openxmlformats.org/officeDocument/2006/relationships">
  <sheetPr codeName="Лист8"/>
  <dimension ref="A1:AG35"/>
  <sheetViews>
    <sheetView showZeros="0" tabSelected="1" zoomScale="91" zoomScaleNormal="91" zoomScalePageLayoutView="0" workbookViewId="0" topLeftCell="A1">
      <selection activeCell="F22" sqref="F22"/>
    </sheetView>
  </sheetViews>
  <sheetFormatPr defaultColWidth="9.140625" defaultRowHeight="15"/>
  <cols>
    <col min="1" max="1" width="31.140625" style="36" customWidth="1"/>
    <col min="2" max="3" width="9.57421875" style="36" customWidth="1"/>
    <col min="4" max="4" width="8.421875" style="36" customWidth="1"/>
    <col min="5" max="5" width="9.140625" style="36" customWidth="1"/>
    <col min="6" max="6" width="8.421875" style="36" bestFit="1" customWidth="1"/>
    <col min="7" max="7" width="8.421875" style="36" customWidth="1"/>
    <col min="8" max="8" width="9.28125" style="36" customWidth="1"/>
    <col min="9" max="11" width="9.140625" style="36" customWidth="1"/>
    <col min="12" max="12" width="11.421875" style="36" customWidth="1"/>
    <col min="13" max="23" width="9.140625" style="36" customWidth="1"/>
    <col min="24" max="24" width="11.00390625" style="36" customWidth="1"/>
    <col min="25" max="25" width="10.8515625" style="36" customWidth="1"/>
    <col min="26" max="33" width="9.140625" style="36" customWidth="1"/>
    <col min="34" max="16384" width="9.140625" style="36" customWidth="1"/>
  </cols>
  <sheetData>
    <row r="1" spans="1:33" s="218" customFormat="1" ht="15">
      <c r="A1" s="286">
        <v>1104076</v>
      </c>
      <c r="B1" s="272" t="s">
        <v>2</v>
      </c>
      <c r="C1" s="273">
        <f>IF(Рекомендации!$K$10=0,Рекомендации!$K$6,Рекомендации!$K$10)</f>
        <v>0</v>
      </c>
      <c r="D1" s="287"/>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1:33" s="218" customFormat="1" ht="15">
      <c r="A2" s="286"/>
      <c r="B2" s="272"/>
      <c r="C2" s="290"/>
      <c r="D2" s="28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3" ht="15.75">
      <c r="A3" s="288"/>
      <c r="B3" s="288"/>
      <c r="C3" s="288"/>
      <c r="D3" s="431">
        <f>Рекомендации!C6</f>
        <v>0</v>
      </c>
      <c r="E3" s="431"/>
      <c r="F3" s="431"/>
      <c r="G3" s="431"/>
      <c r="H3" s="431"/>
      <c r="I3" s="431"/>
      <c r="J3" s="431"/>
      <c r="K3" s="38"/>
      <c r="L3" s="431">
        <f>Рекомендации!C10</f>
        <v>0</v>
      </c>
      <c r="M3" s="431"/>
      <c r="N3" s="431"/>
      <c r="O3" s="431"/>
      <c r="P3" s="431"/>
      <c r="Q3" s="38"/>
      <c r="R3" s="38"/>
      <c r="S3" s="38"/>
      <c r="T3" s="38"/>
      <c r="U3" s="38"/>
      <c r="V3" s="38"/>
      <c r="W3" s="38"/>
      <c r="X3" s="38"/>
      <c r="Y3" s="38"/>
      <c r="Z3" s="38"/>
      <c r="AA3" s="38"/>
      <c r="AB3" s="38"/>
      <c r="AC3" s="38"/>
      <c r="AD3" s="38"/>
      <c r="AE3" s="38"/>
      <c r="AF3" s="38"/>
      <c r="AG3" s="38"/>
    </row>
    <row r="4" spans="1:33" ht="15.75">
      <c r="A4" s="288"/>
      <c r="B4" s="288"/>
      <c r="C4" s="288"/>
      <c r="D4" s="432" t="s">
        <v>89</v>
      </c>
      <c r="E4" s="432"/>
      <c r="F4" s="432"/>
      <c r="G4" s="432"/>
      <c r="H4" s="432"/>
      <c r="I4" s="432"/>
      <c r="J4" s="432"/>
      <c r="K4" s="38"/>
      <c r="L4" s="434" t="s">
        <v>338</v>
      </c>
      <c r="M4" s="434"/>
      <c r="N4" s="434"/>
      <c r="O4" s="434"/>
      <c r="P4" s="434"/>
      <c r="Q4" s="38"/>
      <c r="R4" s="38"/>
      <c r="S4" s="38"/>
      <c r="T4" s="38"/>
      <c r="U4" s="38"/>
      <c r="V4" s="38"/>
      <c r="W4" s="38"/>
      <c r="X4" s="38"/>
      <c r="Y4" s="38"/>
      <c r="Z4" s="38"/>
      <c r="AA4" s="38"/>
      <c r="AB4" s="38"/>
      <c r="AC4" s="38"/>
      <c r="AD4" s="38"/>
      <c r="AE4" s="38"/>
      <c r="AF4" s="38"/>
      <c r="AG4" s="38"/>
    </row>
    <row r="5" spans="1:33" ht="15" customHeight="1">
      <c r="A5" s="288"/>
      <c r="B5" s="288"/>
      <c r="C5" s="288"/>
      <c r="D5" s="38"/>
      <c r="E5" s="38"/>
      <c r="F5" s="38"/>
      <c r="G5" s="38"/>
      <c r="H5" s="430">
        <f>IF(Рекомендации!G14="","",Рекомендации!E14&amp;Рекомендации!G14&amp;" "&amp;Рекомендации!I14&amp;" года")</f>
      </c>
      <c r="I5" s="430"/>
      <c r="J5" s="430"/>
      <c r="K5" s="430"/>
      <c r="L5" s="430"/>
      <c r="M5" s="38"/>
      <c r="N5" s="38"/>
      <c r="O5" s="38"/>
      <c r="P5" s="38"/>
      <c r="Q5" s="38"/>
      <c r="R5" s="38"/>
      <c r="S5" s="38"/>
      <c r="T5" s="38"/>
      <c r="U5" s="38"/>
      <c r="V5" s="38"/>
      <c r="W5" s="38"/>
      <c r="X5" s="38"/>
      <c r="Y5" s="38"/>
      <c r="Z5" s="38"/>
      <c r="AA5" s="38"/>
      <c r="AB5" s="38"/>
      <c r="AC5" s="38"/>
      <c r="AD5" s="38"/>
      <c r="AE5" s="38"/>
      <c r="AF5" s="38"/>
      <c r="AG5" s="38"/>
    </row>
    <row r="6" spans="1:33" ht="15">
      <c r="A6" s="38"/>
      <c r="B6" s="38"/>
      <c r="C6" s="38"/>
      <c r="D6" s="38"/>
      <c r="E6" s="38"/>
      <c r="F6" s="38"/>
      <c r="G6" s="38"/>
      <c r="H6" s="375" t="s">
        <v>318</v>
      </c>
      <c r="I6" s="375"/>
      <c r="J6" s="375"/>
      <c r="K6" s="375"/>
      <c r="L6" s="375"/>
      <c r="M6" s="38"/>
      <c r="N6" s="38"/>
      <c r="O6" s="38"/>
      <c r="P6" s="38"/>
      <c r="Q6" s="38"/>
      <c r="R6" s="38"/>
      <c r="S6" s="38"/>
      <c r="T6" s="38"/>
      <c r="U6" s="38"/>
      <c r="V6" s="38"/>
      <c r="W6" s="38"/>
      <c r="X6" s="38"/>
      <c r="Y6" s="38"/>
      <c r="Z6" s="38"/>
      <c r="AA6" s="38"/>
      <c r="AB6" s="38"/>
      <c r="AC6" s="38"/>
      <c r="AD6" s="38"/>
      <c r="AE6" s="38"/>
      <c r="AF6" s="38"/>
      <c r="AG6" s="38"/>
    </row>
    <row r="7" spans="1:33" ht="1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ht="48" customHeight="1">
      <c r="A8" s="288"/>
      <c r="B8" s="288"/>
      <c r="C8" s="288"/>
      <c r="D8" s="433" t="s">
        <v>484</v>
      </c>
      <c r="E8" s="433"/>
      <c r="F8" s="433"/>
      <c r="G8" s="433"/>
      <c r="H8" s="433"/>
      <c r="I8" s="433"/>
      <c r="J8" s="433"/>
      <c r="K8" s="433"/>
      <c r="L8" s="433"/>
      <c r="M8" s="433"/>
      <c r="N8" s="433"/>
      <c r="O8" s="433"/>
      <c r="P8" s="433"/>
      <c r="Q8" s="93"/>
      <c r="R8" s="93"/>
      <c r="S8" s="93"/>
      <c r="T8" s="93"/>
      <c r="U8" s="93"/>
      <c r="V8" s="93"/>
      <c r="W8" s="93"/>
      <c r="X8" s="93"/>
      <c r="Y8" s="93"/>
      <c r="Z8" s="93"/>
      <c r="AA8" s="93"/>
      <c r="AB8" s="93"/>
      <c r="AC8" s="93"/>
      <c r="AD8" s="93"/>
      <c r="AE8" s="93"/>
      <c r="AF8" s="93"/>
      <c r="AG8" s="93"/>
    </row>
    <row r="9" spans="1:33" s="37" customFormat="1" ht="18.75">
      <c r="A9" s="296"/>
      <c r="B9" s="296"/>
      <c r="C9" s="296"/>
      <c r="D9" s="296"/>
      <c r="E9" s="93"/>
      <c r="F9" s="93"/>
      <c r="G9" s="93"/>
      <c r="H9" s="167"/>
      <c r="I9" s="93"/>
      <c r="J9" s="93"/>
      <c r="K9" s="93"/>
      <c r="L9" s="93"/>
      <c r="M9" s="93"/>
      <c r="N9" s="93"/>
      <c r="O9" s="93"/>
      <c r="P9" s="93"/>
      <c r="Q9" s="93"/>
      <c r="R9" s="93"/>
      <c r="S9" s="93"/>
      <c r="T9" s="93"/>
      <c r="U9" s="93"/>
      <c r="V9" s="93"/>
      <c r="W9" s="93"/>
      <c r="X9" s="93"/>
      <c r="Y9" s="93"/>
      <c r="Z9" s="93"/>
      <c r="AA9" s="93"/>
      <c r="AB9" s="93"/>
      <c r="AC9" s="93"/>
      <c r="AD9" s="93"/>
      <c r="AE9" s="93"/>
      <c r="AF9" s="93"/>
      <c r="AG9" s="93"/>
    </row>
    <row r="10" spans="1:33" s="17" customFormat="1" ht="12.75" customHeight="1">
      <c r="A10" s="381" t="s">
        <v>46</v>
      </c>
      <c r="B10" s="381" t="s">
        <v>103</v>
      </c>
      <c r="C10" s="381" t="s">
        <v>94</v>
      </c>
      <c r="D10" s="381" t="s">
        <v>47</v>
      </c>
      <c r="E10" s="381"/>
      <c r="F10" s="381"/>
      <c r="G10" s="381"/>
      <c r="H10" s="381"/>
      <c r="I10" s="381"/>
      <c r="J10" s="381"/>
      <c r="K10" s="381"/>
      <c r="L10" s="381"/>
      <c r="M10" s="381"/>
      <c r="N10" s="381"/>
      <c r="O10" s="381"/>
      <c r="P10" s="381"/>
      <c r="Q10" s="396" t="s">
        <v>48</v>
      </c>
      <c r="R10" s="397"/>
      <c r="S10" s="397"/>
      <c r="T10" s="397"/>
      <c r="U10" s="397"/>
      <c r="V10" s="397"/>
      <c r="W10" s="397"/>
      <c r="X10" s="397"/>
      <c r="Y10" s="397"/>
      <c r="Z10" s="397"/>
      <c r="AA10" s="397"/>
      <c r="AB10" s="397"/>
      <c r="AC10" s="397"/>
      <c r="AD10" s="381" t="s">
        <v>331</v>
      </c>
      <c r="AE10" s="381"/>
      <c r="AF10" s="381"/>
      <c r="AG10" s="381"/>
    </row>
    <row r="11" spans="1:33" s="17" customFormat="1" ht="12.75" customHeight="1">
      <c r="A11" s="381"/>
      <c r="B11" s="381"/>
      <c r="C11" s="381"/>
      <c r="D11" s="381" t="s">
        <v>49</v>
      </c>
      <c r="E11" s="393" t="s">
        <v>98</v>
      </c>
      <c r="F11" s="381" t="s">
        <v>61</v>
      </c>
      <c r="G11" s="416" t="s">
        <v>50</v>
      </c>
      <c r="H11" s="417"/>
      <c r="I11" s="417"/>
      <c r="J11" s="417"/>
      <c r="K11" s="417"/>
      <c r="L11" s="417"/>
      <c r="M11" s="417"/>
      <c r="N11" s="417"/>
      <c r="O11" s="417"/>
      <c r="P11" s="418"/>
      <c r="Q11" s="381" t="s">
        <v>49</v>
      </c>
      <c r="R11" s="393" t="s">
        <v>98</v>
      </c>
      <c r="S11" s="381" t="s">
        <v>61</v>
      </c>
      <c r="T11" s="416" t="s">
        <v>50</v>
      </c>
      <c r="U11" s="417"/>
      <c r="V11" s="417"/>
      <c r="W11" s="417"/>
      <c r="X11" s="417"/>
      <c r="Y11" s="417"/>
      <c r="Z11" s="417"/>
      <c r="AA11" s="417"/>
      <c r="AB11" s="417"/>
      <c r="AC11" s="418"/>
      <c r="AD11" s="381"/>
      <c r="AE11" s="381"/>
      <c r="AF11" s="381"/>
      <c r="AG11" s="381"/>
    </row>
    <row r="12" spans="1:33" s="17" customFormat="1" ht="12.75" customHeight="1">
      <c r="A12" s="381"/>
      <c r="B12" s="381"/>
      <c r="C12" s="381"/>
      <c r="D12" s="381"/>
      <c r="E12" s="394"/>
      <c r="F12" s="381"/>
      <c r="G12" s="396" t="s">
        <v>51</v>
      </c>
      <c r="H12" s="398"/>
      <c r="I12" s="426" t="s">
        <v>485</v>
      </c>
      <c r="J12" s="427"/>
      <c r="K12" s="427"/>
      <c r="L12" s="427"/>
      <c r="M12" s="427"/>
      <c r="N12" s="427"/>
      <c r="O12" s="427"/>
      <c r="P12" s="428"/>
      <c r="Q12" s="381"/>
      <c r="R12" s="394"/>
      <c r="S12" s="381"/>
      <c r="T12" s="396" t="s">
        <v>51</v>
      </c>
      <c r="U12" s="398"/>
      <c r="V12" s="426" t="s">
        <v>485</v>
      </c>
      <c r="W12" s="427"/>
      <c r="X12" s="427"/>
      <c r="Y12" s="427"/>
      <c r="Z12" s="427"/>
      <c r="AA12" s="427"/>
      <c r="AB12" s="427"/>
      <c r="AC12" s="428"/>
      <c r="AD12" s="381"/>
      <c r="AE12" s="381"/>
      <c r="AF12" s="381"/>
      <c r="AG12" s="381"/>
    </row>
    <row r="13" spans="1:33" s="17" customFormat="1" ht="24.75" customHeight="1">
      <c r="A13" s="381"/>
      <c r="B13" s="381"/>
      <c r="C13" s="381"/>
      <c r="D13" s="381"/>
      <c r="E13" s="394"/>
      <c r="F13" s="381"/>
      <c r="G13" s="399"/>
      <c r="H13" s="401"/>
      <c r="I13" s="416" t="s">
        <v>314</v>
      </c>
      <c r="J13" s="417"/>
      <c r="K13" s="417"/>
      <c r="L13" s="418"/>
      <c r="M13" s="396" t="s">
        <v>86</v>
      </c>
      <c r="N13" s="398"/>
      <c r="O13" s="396" t="s">
        <v>53</v>
      </c>
      <c r="P13" s="398"/>
      <c r="Q13" s="381"/>
      <c r="R13" s="394"/>
      <c r="S13" s="381"/>
      <c r="T13" s="399"/>
      <c r="U13" s="401"/>
      <c r="V13" s="416" t="s">
        <v>314</v>
      </c>
      <c r="W13" s="417"/>
      <c r="X13" s="417"/>
      <c r="Y13" s="418"/>
      <c r="Z13" s="396" t="s">
        <v>86</v>
      </c>
      <c r="AA13" s="398"/>
      <c r="AB13" s="396" t="s">
        <v>53</v>
      </c>
      <c r="AC13" s="398"/>
      <c r="AD13" s="381"/>
      <c r="AE13" s="381"/>
      <c r="AF13" s="381"/>
      <c r="AG13" s="381"/>
    </row>
    <row r="14" spans="1:33" s="17" customFormat="1" ht="106.5" customHeight="1">
      <c r="A14" s="381"/>
      <c r="B14" s="381"/>
      <c r="C14" s="381"/>
      <c r="D14" s="381"/>
      <c r="E14" s="394"/>
      <c r="F14" s="381"/>
      <c r="G14" s="402"/>
      <c r="H14" s="404"/>
      <c r="I14" s="416" t="s">
        <v>149</v>
      </c>
      <c r="J14" s="418"/>
      <c r="K14" s="416" t="s">
        <v>332</v>
      </c>
      <c r="L14" s="418"/>
      <c r="M14" s="402"/>
      <c r="N14" s="404"/>
      <c r="O14" s="402"/>
      <c r="P14" s="404"/>
      <c r="Q14" s="381"/>
      <c r="R14" s="394"/>
      <c r="S14" s="381"/>
      <c r="T14" s="402"/>
      <c r="U14" s="404"/>
      <c r="V14" s="416" t="s">
        <v>149</v>
      </c>
      <c r="W14" s="418"/>
      <c r="X14" s="416" t="s">
        <v>332</v>
      </c>
      <c r="Y14" s="418"/>
      <c r="Z14" s="402"/>
      <c r="AA14" s="404"/>
      <c r="AB14" s="402"/>
      <c r="AC14" s="404"/>
      <c r="AD14" s="396" t="s">
        <v>54</v>
      </c>
      <c r="AE14" s="398"/>
      <c r="AF14" s="396" t="s">
        <v>55</v>
      </c>
      <c r="AG14" s="398"/>
    </row>
    <row r="15" spans="1:33" s="17" customFormat="1" ht="45.75" customHeight="1">
      <c r="A15" s="381"/>
      <c r="B15" s="381"/>
      <c r="C15" s="381"/>
      <c r="D15" s="381"/>
      <c r="E15" s="395"/>
      <c r="F15" s="381"/>
      <c r="G15" s="295" t="s">
        <v>56</v>
      </c>
      <c r="H15" s="295" t="s">
        <v>334</v>
      </c>
      <c r="I15" s="295" t="s">
        <v>56</v>
      </c>
      <c r="J15" s="295" t="s">
        <v>62</v>
      </c>
      <c r="K15" s="295" t="s">
        <v>56</v>
      </c>
      <c r="L15" s="295" t="s">
        <v>25</v>
      </c>
      <c r="M15" s="295" t="s">
        <v>56</v>
      </c>
      <c r="N15" s="295" t="s">
        <v>62</v>
      </c>
      <c r="O15" s="295" t="s">
        <v>56</v>
      </c>
      <c r="P15" s="295" t="s">
        <v>62</v>
      </c>
      <c r="Q15" s="381"/>
      <c r="R15" s="395"/>
      <c r="S15" s="381"/>
      <c r="T15" s="295" t="s">
        <v>56</v>
      </c>
      <c r="U15" s="295" t="s">
        <v>62</v>
      </c>
      <c r="V15" s="295" t="s">
        <v>56</v>
      </c>
      <c r="W15" s="295" t="s">
        <v>62</v>
      </c>
      <c r="X15" s="295" t="s">
        <v>56</v>
      </c>
      <c r="Y15" s="295" t="s">
        <v>25</v>
      </c>
      <c r="Z15" s="295" t="s">
        <v>56</v>
      </c>
      <c r="AA15" s="295" t="s">
        <v>62</v>
      </c>
      <c r="AB15" s="295" t="s">
        <v>56</v>
      </c>
      <c r="AC15" s="295" t="s">
        <v>62</v>
      </c>
      <c r="AD15" s="295" t="s">
        <v>56</v>
      </c>
      <c r="AE15" s="295" t="s">
        <v>62</v>
      </c>
      <c r="AF15" s="295" t="s">
        <v>56</v>
      </c>
      <c r="AG15" s="295" t="s">
        <v>62</v>
      </c>
    </row>
    <row r="16" spans="1:33" s="17" customFormat="1" ht="12.75">
      <c r="A16" s="295" t="s">
        <v>57</v>
      </c>
      <c r="B16" s="295" t="s">
        <v>6</v>
      </c>
      <c r="C16" s="295" t="s">
        <v>125</v>
      </c>
      <c r="D16" s="295">
        <v>1</v>
      </c>
      <c r="E16" s="295">
        <v>2</v>
      </c>
      <c r="F16" s="295">
        <v>3</v>
      </c>
      <c r="G16" s="295">
        <v>4</v>
      </c>
      <c r="H16" s="295">
        <v>5</v>
      </c>
      <c r="I16" s="295">
        <v>6</v>
      </c>
      <c r="J16" s="295">
        <v>7</v>
      </c>
      <c r="K16" s="295">
        <v>8</v>
      </c>
      <c r="L16" s="295">
        <v>9</v>
      </c>
      <c r="M16" s="295">
        <v>10</v>
      </c>
      <c r="N16" s="295">
        <v>11</v>
      </c>
      <c r="O16" s="295">
        <v>12</v>
      </c>
      <c r="P16" s="295">
        <v>13</v>
      </c>
      <c r="Q16" s="295">
        <v>14</v>
      </c>
      <c r="R16" s="295">
        <v>15</v>
      </c>
      <c r="S16" s="295">
        <v>16</v>
      </c>
      <c r="T16" s="295">
        <v>17</v>
      </c>
      <c r="U16" s="295">
        <v>18</v>
      </c>
      <c r="V16" s="295">
        <v>19</v>
      </c>
      <c r="W16" s="295">
        <v>20</v>
      </c>
      <c r="X16" s="295">
        <v>21</v>
      </c>
      <c r="Y16" s="295">
        <v>22</v>
      </c>
      <c r="Z16" s="295">
        <v>23</v>
      </c>
      <c r="AA16" s="295">
        <v>24</v>
      </c>
      <c r="AB16" s="295">
        <v>25</v>
      </c>
      <c r="AC16" s="295">
        <v>26</v>
      </c>
      <c r="AD16" s="295">
        <v>27</v>
      </c>
      <c r="AE16" s="295">
        <v>28</v>
      </c>
      <c r="AF16" s="295">
        <v>29</v>
      </c>
      <c r="AG16" s="295">
        <v>30</v>
      </c>
    </row>
    <row r="17" spans="1:33" s="259" customFormat="1" ht="114.75">
      <c r="A17" s="33" t="s">
        <v>486</v>
      </c>
      <c r="B17" s="87">
        <v>11000</v>
      </c>
      <c r="C17" s="139" t="s">
        <v>59</v>
      </c>
      <c r="D17" s="299" t="s">
        <v>90</v>
      </c>
      <c r="E17" s="461" t="s">
        <v>90</v>
      </c>
      <c r="F17" s="462">
        <f>SUM(H17,J17,N17,P17)</f>
        <v>0</v>
      </c>
      <c r="G17" s="299" t="s">
        <v>90</v>
      </c>
      <c r="H17" s="463">
        <f>H18+H24</f>
        <v>0</v>
      </c>
      <c r="I17" s="299" t="s">
        <v>90</v>
      </c>
      <c r="J17" s="463">
        <f>J18+J24</f>
        <v>0</v>
      </c>
      <c r="K17" s="299" t="s">
        <v>90</v>
      </c>
      <c r="L17" s="463">
        <f>L18+L24</f>
        <v>0</v>
      </c>
      <c r="M17" s="299" t="s">
        <v>90</v>
      </c>
      <c r="N17" s="463">
        <f>N18+N24</f>
        <v>0</v>
      </c>
      <c r="O17" s="299" t="s">
        <v>90</v>
      </c>
      <c r="P17" s="463">
        <f>P18+P24</f>
        <v>0</v>
      </c>
      <c r="Q17" s="150" t="s">
        <v>90</v>
      </c>
      <c r="R17" s="461" t="s">
        <v>90</v>
      </c>
      <c r="S17" s="462">
        <f>SUM(U17,W17,AA17,AC17)</f>
        <v>0</v>
      </c>
      <c r="T17" s="299" t="s">
        <v>90</v>
      </c>
      <c r="U17" s="463">
        <f>U18+U24</f>
        <v>0</v>
      </c>
      <c r="V17" s="299" t="s">
        <v>90</v>
      </c>
      <c r="W17" s="463">
        <f>W18+W24</f>
        <v>0</v>
      </c>
      <c r="X17" s="150" t="s">
        <v>90</v>
      </c>
      <c r="Y17" s="463">
        <f>Y18+Y24</f>
        <v>0</v>
      </c>
      <c r="Z17" s="299" t="s">
        <v>90</v>
      </c>
      <c r="AA17" s="463">
        <f>AA18+AA24</f>
        <v>0</v>
      </c>
      <c r="AB17" s="299" t="s">
        <v>90</v>
      </c>
      <c r="AC17" s="463">
        <f>AC18+AC24</f>
        <v>0</v>
      </c>
      <c r="AD17" s="299" t="s">
        <v>90</v>
      </c>
      <c r="AE17" s="463">
        <f>AE18+AE24</f>
        <v>0</v>
      </c>
      <c r="AF17" s="299" t="s">
        <v>90</v>
      </c>
      <c r="AG17" s="463">
        <f>AG18+AG24</f>
        <v>0</v>
      </c>
    </row>
    <row r="18" spans="1:33" s="259" customFormat="1" ht="42.75">
      <c r="A18" s="297" t="s">
        <v>487</v>
      </c>
      <c r="B18" s="87">
        <v>11100</v>
      </c>
      <c r="C18" s="250" t="s">
        <v>482</v>
      </c>
      <c r="D18" s="460">
        <f>SUM(G18,I18,M18,O18)</f>
        <v>0</v>
      </c>
      <c r="E18" s="462">
        <f>IF(D18&lt;&gt;0,F18/D18*1000,0)</f>
        <v>0</v>
      </c>
      <c r="F18" s="462">
        <f>SUM(H18,J18,N18,P18)</f>
        <v>0</v>
      </c>
      <c r="G18" s="464">
        <f aca="true" t="shared" si="0" ref="G18:AG18">SUM(G19:G23)</f>
        <v>0</v>
      </c>
      <c r="H18" s="463">
        <f t="shared" si="0"/>
        <v>0</v>
      </c>
      <c r="I18" s="464">
        <f t="shared" si="0"/>
        <v>0</v>
      </c>
      <c r="J18" s="463">
        <f t="shared" si="0"/>
        <v>0</v>
      </c>
      <c r="K18" s="464">
        <f t="shared" si="0"/>
        <v>0</v>
      </c>
      <c r="L18" s="463">
        <f t="shared" si="0"/>
        <v>0</v>
      </c>
      <c r="M18" s="464">
        <f t="shared" si="0"/>
        <v>0</v>
      </c>
      <c r="N18" s="463">
        <f t="shared" si="0"/>
        <v>0</v>
      </c>
      <c r="O18" s="464">
        <f t="shared" si="0"/>
        <v>0</v>
      </c>
      <c r="P18" s="463">
        <f t="shared" si="0"/>
        <v>0</v>
      </c>
      <c r="Q18" s="460">
        <f>SUM(T18,V18,Z18,AB18)</f>
        <v>0</v>
      </c>
      <c r="R18" s="462">
        <f>IF(Q18&lt;&gt;0,S18/Q18*1000,0)</f>
        <v>0</v>
      </c>
      <c r="S18" s="462">
        <f>SUM(U18,W18,AA18,AC18)</f>
        <v>0</v>
      </c>
      <c r="T18" s="464">
        <f t="shared" si="0"/>
        <v>0</v>
      </c>
      <c r="U18" s="463">
        <f t="shared" si="0"/>
        <v>0</v>
      </c>
      <c r="V18" s="464">
        <f t="shared" si="0"/>
        <v>0</v>
      </c>
      <c r="W18" s="463">
        <f t="shared" si="0"/>
        <v>0</v>
      </c>
      <c r="X18" s="464">
        <f t="shared" si="0"/>
        <v>0</v>
      </c>
      <c r="Y18" s="463">
        <f t="shared" si="0"/>
        <v>0</v>
      </c>
      <c r="Z18" s="464">
        <f t="shared" si="0"/>
        <v>0</v>
      </c>
      <c r="AA18" s="463">
        <f t="shared" si="0"/>
        <v>0</v>
      </c>
      <c r="AB18" s="464">
        <f t="shared" si="0"/>
        <v>0</v>
      </c>
      <c r="AC18" s="463">
        <f t="shared" si="0"/>
        <v>0</v>
      </c>
      <c r="AD18" s="464">
        <f t="shared" si="0"/>
        <v>0</v>
      </c>
      <c r="AE18" s="463">
        <f t="shared" si="0"/>
        <v>0</v>
      </c>
      <c r="AF18" s="464">
        <f t="shared" si="0"/>
        <v>0</v>
      </c>
      <c r="AG18" s="463">
        <f t="shared" si="0"/>
        <v>0</v>
      </c>
    </row>
    <row r="19" spans="1:33" ht="15">
      <c r="A19" s="275"/>
      <c r="B19" s="294">
        <v>11101</v>
      </c>
      <c r="C19" s="172" t="s">
        <v>482</v>
      </c>
      <c r="D19" s="460">
        <f>SUM(G19,I19,M19,O19)</f>
        <v>0</v>
      </c>
      <c r="E19" s="462">
        <f>IF(D19&lt;&gt;0,F19/D19*1000,0)</f>
        <v>0</v>
      </c>
      <c r="F19" s="462">
        <f>SUM(H19,J19,N19,P19)</f>
        <v>0</v>
      </c>
      <c r="G19" s="307"/>
      <c r="H19" s="308"/>
      <c r="I19" s="307"/>
      <c r="J19" s="308"/>
      <c r="K19" s="307"/>
      <c r="L19" s="308"/>
      <c r="M19" s="307"/>
      <c r="N19" s="308"/>
      <c r="O19" s="307"/>
      <c r="P19" s="308"/>
      <c r="Q19" s="460">
        <f>SUM(T19,V19,Z19,AB19)</f>
        <v>0</v>
      </c>
      <c r="R19" s="462">
        <f>IF(Q19&lt;&gt;0,S19/Q19*1000,0)</f>
        <v>0</v>
      </c>
      <c r="S19" s="462">
        <f>SUM(U19,W19,AA19,AC19)</f>
        <v>0</v>
      </c>
      <c r="T19" s="307"/>
      <c r="U19" s="308"/>
      <c r="V19" s="307"/>
      <c r="W19" s="308"/>
      <c r="X19" s="307"/>
      <c r="Y19" s="308"/>
      <c r="Z19" s="307"/>
      <c r="AA19" s="308"/>
      <c r="AB19" s="307"/>
      <c r="AC19" s="308"/>
      <c r="AD19" s="307"/>
      <c r="AE19" s="308"/>
      <c r="AF19" s="307"/>
      <c r="AG19" s="308"/>
    </row>
    <row r="20" spans="1:33" ht="15">
      <c r="A20" s="275"/>
      <c r="B20" s="294">
        <v>11102</v>
      </c>
      <c r="C20" s="172" t="s">
        <v>482</v>
      </c>
      <c r="D20" s="460">
        <f aca="true" t="shared" si="1" ref="D20:D29">SUM(G20,I20,M20,O20)</f>
        <v>0</v>
      </c>
      <c r="E20" s="462">
        <f aca="true" t="shared" si="2" ref="E20:E29">IF(D20&lt;&gt;0,F20/D20*1000,0)</f>
        <v>0</v>
      </c>
      <c r="F20" s="462">
        <f aca="true" t="shared" si="3" ref="F20:F29">SUM(H20,J20,N20,P20)</f>
        <v>0</v>
      </c>
      <c r="G20" s="307"/>
      <c r="H20" s="308"/>
      <c r="I20" s="307"/>
      <c r="J20" s="308"/>
      <c r="K20" s="307"/>
      <c r="L20" s="308"/>
      <c r="M20" s="307"/>
      <c r="N20" s="308"/>
      <c r="O20" s="307"/>
      <c r="P20" s="308"/>
      <c r="Q20" s="460">
        <f aca="true" t="shared" si="4" ref="Q20:Q29">SUM(T20,V20,Z20,AB20)</f>
        <v>0</v>
      </c>
      <c r="R20" s="462">
        <f aca="true" t="shared" si="5" ref="R20:R29">IF(Q20&lt;&gt;0,S20/Q20*1000,0)</f>
        <v>0</v>
      </c>
      <c r="S20" s="462">
        <f aca="true" t="shared" si="6" ref="S20:S29">SUM(U20,W20,AA20,AC20)</f>
        <v>0</v>
      </c>
      <c r="T20" s="307"/>
      <c r="U20" s="308"/>
      <c r="V20" s="307"/>
      <c r="W20" s="308"/>
      <c r="X20" s="307"/>
      <c r="Y20" s="308"/>
      <c r="Z20" s="307"/>
      <c r="AA20" s="308"/>
      <c r="AB20" s="307"/>
      <c r="AC20" s="308"/>
      <c r="AD20" s="307"/>
      <c r="AE20" s="308"/>
      <c r="AF20" s="307"/>
      <c r="AG20" s="308"/>
    </row>
    <row r="21" spans="1:33" ht="15">
      <c r="A21" s="275"/>
      <c r="B21" s="294">
        <v>11103</v>
      </c>
      <c r="C21" s="172" t="s">
        <v>482</v>
      </c>
      <c r="D21" s="460">
        <f t="shared" si="1"/>
        <v>0</v>
      </c>
      <c r="E21" s="462">
        <f t="shared" si="2"/>
        <v>0</v>
      </c>
      <c r="F21" s="462">
        <f t="shared" si="3"/>
        <v>0</v>
      </c>
      <c r="G21" s="307"/>
      <c r="H21" s="308"/>
      <c r="I21" s="307"/>
      <c r="J21" s="308"/>
      <c r="K21" s="307"/>
      <c r="L21" s="308"/>
      <c r="M21" s="307"/>
      <c r="N21" s="308"/>
      <c r="O21" s="307"/>
      <c r="P21" s="308"/>
      <c r="Q21" s="460">
        <f t="shared" si="4"/>
        <v>0</v>
      </c>
      <c r="R21" s="462">
        <f t="shared" si="5"/>
        <v>0</v>
      </c>
      <c r="S21" s="462">
        <f t="shared" si="6"/>
        <v>0</v>
      </c>
      <c r="T21" s="307"/>
      <c r="U21" s="308"/>
      <c r="V21" s="307"/>
      <c r="W21" s="308"/>
      <c r="X21" s="307"/>
      <c r="Y21" s="308"/>
      <c r="Z21" s="307"/>
      <c r="AA21" s="308"/>
      <c r="AB21" s="307"/>
      <c r="AC21" s="308"/>
      <c r="AD21" s="307"/>
      <c r="AE21" s="308"/>
      <c r="AF21" s="307"/>
      <c r="AG21" s="308"/>
    </row>
    <row r="22" spans="1:33" ht="15">
      <c r="A22" s="275"/>
      <c r="B22" s="294">
        <v>11104</v>
      </c>
      <c r="C22" s="172" t="s">
        <v>482</v>
      </c>
      <c r="D22" s="460">
        <f t="shared" si="1"/>
        <v>0</v>
      </c>
      <c r="E22" s="462">
        <f t="shared" si="2"/>
        <v>0</v>
      </c>
      <c r="F22" s="462">
        <f t="shared" si="3"/>
        <v>0</v>
      </c>
      <c r="G22" s="307"/>
      <c r="H22" s="308"/>
      <c r="I22" s="307"/>
      <c r="J22" s="308"/>
      <c r="K22" s="307"/>
      <c r="L22" s="308"/>
      <c r="M22" s="307"/>
      <c r="N22" s="308"/>
      <c r="O22" s="307"/>
      <c r="P22" s="308"/>
      <c r="Q22" s="460">
        <f t="shared" si="4"/>
        <v>0</v>
      </c>
      <c r="R22" s="462">
        <f t="shared" si="5"/>
        <v>0</v>
      </c>
      <c r="S22" s="462">
        <f t="shared" si="6"/>
        <v>0</v>
      </c>
      <c r="T22" s="307"/>
      <c r="U22" s="308"/>
      <c r="V22" s="307"/>
      <c r="W22" s="308"/>
      <c r="X22" s="307"/>
      <c r="Y22" s="308"/>
      <c r="Z22" s="307"/>
      <c r="AA22" s="308"/>
      <c r="AB22" s="307"/>
      <c r="AC22" s="308"/>
      <c r="AD22" s="307"/>
      <c r="AE22" s="308"/>
      <c r="AF22" s="307"/>
      <c r="AG22" s="308"/>
    </row>
    <row r="23" spans="1:33" ht="15">
      <c r="A23" s="275"/>
      <c r="B23" s="294">
        <v>11105</v>
      </c>
      <c r="C23" s="172" t="s">
        <v>482</v>
      </c>
      <c r="D23" s="460">
        <f t="shared" si="1"/>
        <v>0</v>
      </c>
      <c r="E23" s="462">
        <f t="shared" si="2"/>
        <v>0</v>
      </c>
      <c r="F23" s="462">
        <f t="shared" si="3"/>
        <v>0</v>
      </c>
      <c r="G23" s="307"/>
      <c r="H23" s="308"/>
      <c r="I23" s="307"/>
      <c r="J23" s="308"/>
      <c r="K23" s="307"/>
      <c r="L23" s="308"/>
      <c r="M23" s="307"/>
      <c r="N23" s="308"/>
      <c r="O23" s="307"/>
      <c r="P23" s="308"/>
      <c r="Q23" s="460">
        <f t="shared" si="4"/>
        <v>0</v>
      </c>
      <c r="R23" s="462">
        <f t="shared" si="5"/>
        <v>0</v>
      </c>
      <c r="S23" s="462">
        <f t="shared" si="6"/>
        <v>0</v>
      </c>
      <c r="T23" s="307"/>
      <c r="U23" s="308"/>
      <c r="V23" s="307"/>
      <c r="W23" s="308"/>
      <c r="X23" s="307"/>
      <c r="Y23" s="308"/>
      <c r="Z23" s="307"/>
      <c r="AA23" s="308"/>
      <c r="AB23" s="307"/>
      <c r="AC23" s="308"/>
      <c r="AD23" s="307"/>
      <c r="AE23" s="308"/>
      <c r="AF23" s="307"/>
      <c r="AG23" s="308"/>
    </row>
    <row r="24" spans="1:33" s="259" customFormat="1" ht="43.5" customHeight="1">
      <c r="A24" s="297" t="s">
        <v>501</v>
      </c>
      <c r="B24" s="87">
        <v>11200</v>
      </c>
      <c r="C24" s="305"/>
      <c r="D24" s="460">
        <f t="shared" si="1"/>
        <v>0</v>
      </c>
      <c r="E24" s="462">
        <f t="shared" si="2"/>
        <v>0</v>
      </c>
      <c r="F24" s="462">
        <f t="shared" si="3"/>
        <v>0</v>
      </c>
      <c r="G24" s="464">
        <f aca="true" t="shared" si="7" ref="G24:P24">SUM(G25:G29)</f>
        <v>0</v>
      </c>
      <c r="H24" s="463">
        <f t="shared" si="7"/>
        <v>0</v>
      </c>
      <c r="I24" s="464">
        <f t="shared" si="7"/>
        <v>0</v>
      </c>
      <c r="J24" s="463">
        <f t="shared" si="7"/>
        <v>0</v>
      </c>
      <c r="K24" s="464">
        <f t="shared" si="7"/>
        <v>0</v>
      </c>
      <c r="L24" s="463">
        <f t="shared" si="7"/>
        <v>0</v>
      </c>
      <c r="M24" s="464">
        <f t="shared" si="7"/>
        <v>0</v>
      </c>
      <c r="N24" s="463">
        <f t="shared" si="7"/>
        <v>0</v>
      </c>
      <c r="O24" s="464">
        <f t="shared" si="7"/>
        <v>0</v>
      </c>
      <c r="P24" s="463">
        <f t="shared" si="7"/>
        <v>0</v>
      </c>
      <c r="Q24" s="460">
        <f t="shared" si="4"/>
        <v>0</v>
      </c>
      <c r="R24" s="462">
        <f t="shared" si="5"/>
        <v>0</v>
      </c>
      <c r="S24" s="462">
        <f t="shared" si="6"/>
        <v>0</v>
      </c>
      <c r="T24" s="464">
        <f aca="true" t="shared" si="8" ref="T24:AG24">SUM(T25:T29)</f>
        <v>0</v>
      </c>
      <c r="U24" s="463">
        <f t="shared" si="8"/>
        <v>0</v>
      </c>
      <c r="V24" s="464">
        <f t="shared" si="8"/>
        <v>0</v>
      </c>
      <c r="W24" s="463">
        <f t="shared" si="8"/>
        <v>0</v>
      </c>
      <c r="X24" s="464">
        <f t="shared" si="8"/>
        <v>0</v>
      </c>
      <c r="Y24" s="463">
        <f t="shared" si="8"/>
        <v>0</v>
      </c>
      <c r="Z24" s="464">
        <f t="shared" si="8"/>
        <v>0</v>
      </c>
      <c r="AA24" s="463">
        <f t="shared" si="8"/>
        <v>0</v>
      </c>
      <c r="AB24" s="464">
        <f t="shared" si="8"/>
        <v>0</v>
      </c>
      <c r="AC24" s="463">
        <f t="shared" si="8"/>
        <v>0</v>
      </c>
      <c r="AD24" s="464">
        <f t="shared" si="8"/>
        <v>0</v>
      </c>
      <c r="AE24" s="463">
        <f t="shared" si="8"/>
        <v>0</v>
      </c>
      <c r="AF24" s="464">
        <f t="shared" si="8"/>
        <v>0</v>
      </c>
      <c r="AG24" s="463">
        <f t="shared" si="8"/>
        <v>0</v>
      </c>
    </row>
    <row r="25" spans="1:33" ht="15">
      <c r="A25" s="275"/>
      <c r="B25" s="294">
        <v>11201</v>
      </c>
      <c r="C25" s="306"/>
      <c r="D25" s="460">
        <f t="shared" si="1"/>
        <v>0</v>
      </c>
      <c r="E25" s="462">
        <f t="shared" si="2"/>
        <v>0</v>
      </c>
      <c r="F25" s="462">
        <f t="shared" si="3"/>
        <v>0</v>
      </c>
      <c r="G25" s="307"/>
      <c r="H25" s="308"/>
      <c r="I25" s="307"/>
      <c r="J25" s="308"/>
      <c r="K25" s="307"/>
      <c r="L25" s="308"/>
      <c r="M25" s="307"/>
      <c r="N25" s="308"/>
      <c r="O25" s="307"/>
      <c r="P25" s="308"/>
      <c r="Q25" s="460">
        <f t="shared" si="4"/>
        <v>0</v>
      </c>
      <c r="R25" s="462">
        <f t="shared" si="5"/>
        <v>0</v>
      </c>
      <c r="S25" s="462">
        <f t="shared" si="6"/>
        <v>0</v>
      </c>
      <c r="T25" s="307"/>
      <c r="U25" s="308"/>
      <c r="V25" s="307"/>
      <c r="W25" s="308"/>
      <c r="X25" s="307"/>
      <c r="Y25" s="308"/>
      <c r="Z25" s="307"/>
      <c r="AA25" s="308"/>
      <c r="AB25" s="307"/>
      <c r="AC25" s="308"/>
      <c r="AD25" s="307"/>
      <c r="AE25" s="308"/>
      <c r="AF25" s="307"/>
      <c r="AG25" s="308"/>
    </row>
    <row r="26" spans="1:33" ht="15">
      <c r="A26" s="275"/>
      <c r="B26" s="294">
        <v>11202</v>
      </c>
      <c r="C26" s="306"/>
      <c r="D26" s="460">
        <f t="shared" si="1"/>
        <v>0</v>
      </c>
      <c r="E26" s="462">
        <f t="shared" si="2"/>
        <v>0</v>
      </c>
      <c r="F26" s="462">
        <f t="shared" si="3"/>
        <v>0</v>
      </c>
      <c r="G26" s="307"/>
      <c r="H26" s="308"/>
      <c r="I26" s="307"/>
      <c r="J26" s="308"/>
      <c r="K26" s="307"/>
      <c r="L26" s="308"/>
      <c r="M26" s="307"/>
      <c r="N26" s="308"/>
      <c r="O26" s="307"/>
      <c r="P26" s="308"/>
      <c r="Q26" s="460">
        <f t="shared" si="4"/>
        <v>0</v>
      </c>
      <c r="R26" s="462">
        <f t="shared" si="5"/>
        <v>0</v>
      </c>
      <c r="S26" s="462">
        <f t="shared" si="6"/>
        <v>0</v>
      </c>
      <c r="T26" s="307"/>
      <c r="U26" s="308"/>
      <c r="V26" s="307"/>
      <c r="W26" s="308"/>
      <c r="X26" s="307"/>
      <c r="Y26" s="308"/>
      <c r="Z26" s="307"/>
      <c r="AA26" s="308"/>
      <c r="AB26" s="307"/>
      <c r="AC26" s="308"/>
      <c r="AD26" s="307"/>
      <c r="AE26" s="308"/>
      <c r="AF26" s="307"/>
      <c r="AG26" s="308"/>
    </row>
    <row r="27" spans="1:33" ht="15">
      <c r="A27" s="283"/>
      <c r="B27" s="294">
        <v>11203</v>
      </c>
      <c r="C27" s="306"/>
      <c r="D27" s="460">
        <f t="shared" si="1"/>
        <v>0</v>
      </c>
      <c r="E27" s="462">
        <f t="shared" si="2"/>
        <v>0</v>
      </c>
      <c r="F27" s="462">
        <f t="shared" si="3"/>
        <v>0</v>
      </c>
      <c r="G27" s="307"/>
      <c r="H27" s="308"/>
      <c r="I27" s="307"/>
      <c r="J27" s="308"/>
      <c r="K27" s="307"/>
      <c r="L27" s="308"/>
      <c r="M27" s="307"/>
      <c r="N27" s="308"/>
      <c r="O27" s="307"/>
      <c r="P27" s="308"/>
      <c r="Q27" s="460">
        <f t="shared" si="4"/>
        <v>0</v>
      </c>
      <c r="R27" s="462">
        <f t="shared" si="5"/>
        <v>0</v>
      </c>
      <c r="S27" s="462">
        <f t="shared" si="6"/>
        <v>0</v>
      </c>
      <c r="T27" s="307"/>
      <c r="U27" s="308"/>
      <c r="V27" s="307"/>
      <c r="W27" s="308"/>
      <c r="X27" s="307"/>
      <c r="Y27" s="308"/>
      <c r="Z27" s="307"/>
      <c r="AA27" s="308"/>
      <c r="AB27" s="307"/>
      <c r="AC27" s="308"/>
      <c r="AD27" s="307"/>
      <c r="AE27" s="308"/>
      <c r="AF27" s="307"/>
      <c r="AG27" s="308"/>
    </row>
    <row r="28" spans="1:33" ht="15">
      <c r="A28" s="275"/>
      <c r="B28" s="294">
        <v>11204</v>
      </c>
      <c r="C28" s="306"/>
      <c r="D28" s="460">
        <f t="shared" si="1"/>
        <v>0</v>
      </c>
      <c r="E28" s="462">
        <f t="shared" si="2"/>
        <v>0</v>
      </c>
      <c r="F28" s="462">
        <f t="shared" si="3"/>
        <v>0</v>
      </c>
      <c r="G28" s="307"/>
      <c r="H28" s="308"/>
      <c r="I28" s="307"/>
      <c r="J28" s="308"/>
      <c r="K28" s="307"/>
      <c r="L28" s="308"/>
      <c r="M28" s="307"/>
      <c r="N28" s="308"/>
      <c r="O28" s="307"/>
      <c r="P28" s="308"/>
      <c r="Q28" s="460">
        <f t="shared" si="4"/>
        <v>0</v>
      </c>
      <c r="R28" s="462">
        <f t="shared" si="5"/>
        <v>0</v>
      </c>
      <c r="S28" s="462">
        <f t="shared" si="6"/>
        <v>0</v>
      </c>
      <c r="T28" s="307"/>
      <c r="U28" s="308"/>
      <c r="V28" s="307"/>
      <c r="W28" s="308"/>
      <c r="X28" s="307"/>
      <c r="Y28" s="308"/>
      <c r="Z28" s="307"/>
      <c r="AA28" s="308"/>
      <c r="AB28" s="307"/>
      <c r="AC28" s="308"/>
      <c r="AD28" s="307"/>
      <c r="AE28" s="308"/>
      <c r="AF28" s="307"/>
      <c r="AG28" s="308"/>
    </row>
    <row r="29" spans="1:33" ht="15">
      <c r="A29" s="275"/>
      <c r="B29" s="294">
        <v>11205</v>
      </c>
      <c r="C29" s="306"/>
      <c r="D29" s="460">
        <f t="shared" si="1"/>
        <v>0</v>
      </c>
      <c r="E29" s="462">
        <f t="shared" si="2"/>
        <v>0</v>
      </c>
      <c r="F29" s="462">
        <f t="shared" si="3"/>
        <v>0</v>
      </c>
      <c r="G29" s="307"/>
      <c r="H29" s="308"/>
      <c r="I29" s="307"/>
      <c r="J29" s="308"/>
      <c r="K29" s="307"/>
      <c r="L29" s="308"/>
      <c r="M29" s="307"/>
      <c r="N29" s="308"/>
      <c r="O29" s="307"/>
      <c r="P29" s="308"/>
      <c r="Q29" s="460">
        <f t="shared" si="4"/>
        <v>0</v>
      </c>
      <c r="R29" s="462">
        <f t="shared" si="5"/>
        <v>0</v>
      </c>
      <c r="S29" s="462">
        <f t="shared" si="6"/>
        <v>0</v>
      </c>
      <c r="T29" s="307"/>
      <c r="U29" s="308"/>
      <c r="V29" s="307"/>
      <c r="W29" s="308"/>
      <c r="X29" s="307"/>
      <c r="Y29" s="308"/>
      <c r="Z29" s="307"/>
      <c r="AA29" s="308"/>
      <c r="AB29" s="307"/>
      <c r="AC29" s="308"/>
      <c r="AD29" s="307"/>
      <c r="AE29" s="308"/>
      <c r="AF29" s="307"/>
      <c r="AG29" s="308"/>
    </row>
    <row r="30" spans="1:33" ht="1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row>
    <row r="31" spans="1:33" ht="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row>
    <row r="32" spans="1:33" ht="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ht="15">
      <c r="A33" s="426" t="s">
        <v>107</v>
      </c>
      <c r="B33" s="427"/>
      <c r="C33" s="428"/>
      <c r="D33" s="249" t="s">
        <v>492</v>
      </c>
      <c r="E33" s="249" t="s">
        <v>493</v>
      </c>
      <c r="F33" s="249" t="s">
        <v>494</v>
      </c>
      <c r="G33" s="249" t="s">
        <v>431</v>
      </c>
      <c r="H33" s="249" t="s">
        <v>432</v>
      </c>
      <c r="I33" s="249" t="s">
        <v>433</v>
      </c>
      <c r="J33" s="249" t="s">
        <v>434</v>
      </c>
      <c r="K33" s="249" t="s">
        <v>435</v>
      </c>
      <c r="L33" s="249" t="s">
        <v>436</v>
      </c>
      <c r="M33" s="249" t="s">
        <v>437</v>
      </c>
      <c r="N33" s="249" t="s">
        <v>438</v>
      </c>
      <c r="O33" s="249" t="s">
        <v>439</v>
      </c>
      <c r="P33" s="249" t="s">
        <v>440</v>
      </c>
      <c r="Q33" s="249" t="s">
        <v>495</v>
      </c>
      <c r="R33" s="249" t="s">
        <v>496</v>
      </c>
      <c r="S33" s="249" t="s">
        <v>497</v>
      </c>
      <c r="T33" s="249" t="s">
        <v>443</v>
      </c>
      <c r="U33" s="249" t="s">
        <v>444</v>
      </c>
      <c r="V33" s="249" t="s">
        <v>445</v>
      </c>
      <c r="W33" s="249" t="s">
        <v>446</v>
      </c>
      <c r="X33" s="249" t="s">
        <v>447</v>
      </c>
      <c r="Y33" s="249" t="s">
        <v>448</v>
      </c>
      <c r="Z33" s="249" t="s">
        <v>449</v>
      </c>
      <c r="AA33" s="249" t="s">
        <v>450</v>
      </c>
      <c r="AB33" s="249" t="s">
        <v>451</v>
      </c>
      <c r="AC33" s="249" t="s">
        <v>452</v>
      </c>
      <c r="AD33" s="249" t="s">
        <v>453</v>
      </c>
      <c r="AE33" s="249" t="s">
        <v>454</v>
      </c>
      <c r="AF33" s="249" t="s">
        <v>455</v>
      </c>
      <c r="AG33" s="249" t="s">
        <v>456</v>
      </c>
    </row>
    <row r="34" spans="1:33" ht="15">
      <c r="A34" s="423" t="s">
        <v>490</v>
      </c>
      <c r="B34" s="424"/>
      <c r="C34" s="425"/>
      <c r="D34" s="260">
        <f>IF(D18=Мероприятия!D241,0,"Ошибка")</f>
        <v>0</v>
      </c>
      <c r="E34" s="260">
        <f>IF(E18=Мероприятия!E241,0,"Ошибка")</f>
        <v>0</v>
      </c>
      <c r="F34" s="260">
        <f>IF(F18=Мероприятия!F241,0,"Ошибка")</f>
        <v>0</v>
      </c>
      <c r="G34" s="260">
        <f>IF(G18=Мероприятия!G241,0,"Ошибка")</f>
        <v>0</v>
      </c>
      <c r="H34" s="260">
        <f>IF(H18=Мероприятия!H241,0,"Ошибка")</f>
        <v>0</v>
      </c>
      <c r="I34" s="260">
        <f>IF(I18=Мероприятия!M241,0,"Ошибка")</f>
        <v>0</v>
      </c>
      <c r="J34" s="260">
        <f>IF(J18=Мероприятия!N241,0,"Ошибка")</f>
        <v>0</v>
      </c>
      <c r="K34" s="260">
        <f>IF(K18=Мероприятия!O241,0,"Ошибка")</f>
        <v>0</v>
      </c>
      <c r="L34" s="260">
        <f>IF(L18=Мероприятия!P241,0,"Ошибка")</f>
        <v>0</v>
      </c>
      <c r="M34" s="260">
        <f>IF(M18=Мероприятия!Q241,0,"Ошибка")</f>
        <v>0</v>
      </c>
      <c r="N34" s="260">
        <f>IF(N18=Мероприятия!R241,0,"Ошибка")</f>
        <v>0</v>
      </c>
      <c r="O34" s="260">
        <f>IF(O18=Мероприятия!S241,0,"Ошибка")</f>
        <v>0</v>
      </c>
      <c r="P34" s="260">
        <f>IF(P18=Мероприятия!T241,0,"Ошибка")</f>
        <v>0</v>
      </c>
      <c r="Q34" s="260">
        <f>IF(Q18=Мероприятия!U241,0,"Ошибка")</f>
        <v>0</v>
      </c>
      <c r="R34" s="260">
        <f>IF(R18=Мероприятия!V241,0,"Ошибка")</f>
        <v>0</v>
      </c>
      <c r="S34" s="260">
        <f>IF(S18=Мероприятия!W241,0,"Ошибка")</f>
        <v>0</v>
      </c>
      <c r="T34" s="260">
        <f>IF(T18=Мероприятия!X241,0,"Ошибка")</f>
        <v>0</v>
      </c>
      <c r="U34" s="260">
        <f>IF(U18=Мероприятия!Y241,0,"Ошибка")</f>
        <v>0</v>
      </c>
      <c r="V34" s="260">
        <f>IF(V18=Мероприятия!AD241,0,"Ошибка")</f>
        <v>0</v>
      </c>
      <c r="W34" s="260">
        <f>IF(W18=Мероприятия!AE241,0,"Ошибка")</f>
        <v>0</v>
      </c>
      <c r="X34" s="260">
        <f>IF(X18=Мероприятия!AF241,0,"Ошибка")</f>
        <v>0</v>
      </c>
      <c r="Y34" s="260">
        <f>IF(Y18=Мероприятия!AG241,0,"Ошибка")</f>
        <v>0</v>
      </c>
      <c r="Z34" s="260">
        <f>IF(Z18=Мероприятия!AH241,0,"Ошибка")</f>
        <v>0</v>
      </c>
      <c r="AA34" s="260">
        <f>IF(AA18=Мероприятия!AI241,0,"Ошибка")</f>
        <v>0</v>
      </c>
      <c r="AB34" s="260">
        <f>IF(AB18=Мероприятия!AJ241,0,"Ошибка")</f>
        <v>0</v>
      </c>
      <c r="AC34" s="260">
        <f>IF(AC18=Мероприятия!AK241,0,"Ошибка")</f>
        <v>0</v>
      </c>
      <c r="AD34" s="260">
        <f>IF(AD18=Мероприятия!AL241,0,"Ошибка")</f>
        <v>0</v>
      </c>
      <c r="AE34" s="260">
        <f>IF(AE18=Мероприятия!AM241,0,"Ошибка")</f>
        <v>0</v>
      </c>
      <c r="AF34" s="260">
        <f>IF(AF18=Мероприятия!AN241,0,"Ошибка")</f>
        <v>0</v>
      </c>
      <c r="AG34" s="260">
        <f>IF(AG18=Мероприятия!AO241,0,"Ошибка")</f>
        <v>0</v>
      </c>
    </row>
    <row r="35" spans="1:33" ht="15">
      <c r="A35" s="423" t="s">
        <v>491</v>
      </c>
      <c r="B35" s="424"/>
      <c r="C35" s="425"/>
      <c r="D35" s="260">
        <f>IF(D24=Мероприятия!D242,0,"Ошибка")</f>
        <v>0</v>
      </c>
      <c r="E35" s="260">
        <f>IF(E24=Мероприятия!E242,0,"Ошибка")</f>
        <v>0</v>
      </c>
      <c r="F35" s="260">
        <f>IF(F24=Мероприятия!F242,0,"Ошибка")</f>
        <v>0</v>
      </c>
      <c r="G35" s="260">
        <f>IF(G24=Мероприятия!G242,0,"Ошибка")</f>
        <v>0</v>
      </c>
      <c r="H35" s="260">
        <f>IF(H24=Мероприятия!H242,0,"Ошибка")</f>
        <v>0</v>
      </c>
      <c r="I35" s="260">
        <f>IF(I24=Мероприятия!M242,0,"Ошибка")</f>
        <v>0</v>
      </c>
      <c r="J35" s="260">
        <f>IF(J24=Мероприятия!N242,0,"Ошибка")</f>
        <v>0</v>
      </c>
      <c r="K35" s="260">
        <f>IF(K24=Мероприятия!O242,0,"Ошибка")</f>
        <v>0</v>
      </c>
      <c r="L35" s="260">
        <f>IF(L24=Мероприятия!P242,0,"Ошибка")</f>
        <v>0</v>
      </c>
      <c r="M35" s="260">
        <f>IF(M24=Мероприятия!Q242,0,"Ошибка")</f>
        <v>0</v>
      </c>
      <c r="N35" s="260">
        <f>IF(N24=Мероприятия!R242,0,"Ошибка")</f>
        <v>0</v>
      </c>
      <c r="O35" s="260">
        <f>IF(O24=Мероприятия!S242,0,"Ошибка")</f>
        <v>0</v>
      </c>
      <c r="P35" s="260">
        <f>IF(P24=Мероприятия!T242,0,"Ошибка")</f>
        <v>0</v>
      </c>
      <c r="Q35" s="260">
        <f>IF(Q24=Мероприятия!U242,0,"Ошибка")</f>
        <v>0</v>
      </c>
      <c r="R35" s="260">
        <f>IF(R24=Мероприятия!V242,0,"Ошибка")</f>
        <v>0</v>
      </c>
      <c r="S35" s="260">
        <f>IF(S24=Мероприятия!W242,0,"Ошибка")</f>
        <v>0</v>
      </c>
      <c r="T35" s="260">
        <f>IF(T24=Мероприятия!X242,0,"Ошибка")</f>
        <v>0</v>
      </c>
      <c r="U35" s="260">
        <f>IF(U24=Мероприятия!Y242,0,"Ошибка")</f>
        <v>0</v>
      </c>
      <c r="V35" s="260">
        <f>IF(V24=Мероприятия!AD242,0,"Ошибка")</f>
        <v>0</v>
      </c>
      <c r="W35" s="260">
        <f>IF(W24=Мероприятия!AE242,0,"Ошибка")</f>
        <v>0</v>
      </c>
      <c r="X35" s="260">
        <f>IF(X24=Мероприятия!AF242,0,"Ошибка")</f>
        <v>0</v>
      </c>
      <c r="Y35" s="260">
        <f>IF(Y24=Мероприятия!AG242,0,"Ошибка")</f>
        <v>0</v>
      </c>
      <c r="Z35" s="260">
        <f>IF(Z24=Мероприятия!AH242,0,"Ошибка")</f>
        <v>0</v>
      </c>
      <c r="AA35" s="260">
        <f>IF(AA24=Мероприятия!AI242,0,"Ошибка")</f>
        <v>0</v>
      </c>
      <c r="AB35" s="260">
        <f>IF(AB24=Мероприятия!AJ242,0,"Ошибка")</f>
        <v>0</v>
      </c>
      <c r="AC35" s="260">
        <f>IF(AC24=Мероприятия!AK242,0,"Ошибка")</f>
        <v>0</v>
      </c>
      <c r="AD35" s="260">
        <f>IF(AD24=Мероприятия!AL242,0,"Ошибка")</f>
        <v>0</v>
      </c>
      <c r="AE35" s="260">
        <f>IF(AE24=Мероприятия!AM242,0,"Ошибка")</f>
        <v>0</v>
      </c>
      <c r="AF35" s="260">
        <f>IF(AF24=Мероприятия!AN242,0,"Ошибка")</f>
        <v>0</v>
      </c>
      <c r="AG35" s="260">
        <f>IF(AG24=Мероприятия!AO242,0,"Ошибка")</f>
        <v>0</v>
      </c>
    </row>
  </sheetData>
  <sheetProtection/>
  <mergeCells count="40">
    <mergeCell ref="A35:C35"/>
    <mergeCell ref="AB13:AC14"/>
    <mergeCell ref="R11:R15"/>
    <mergeCell ref="S11:S15"/>
    <mergeCell ref="T11:AC11"/>
    <mergeCell ref="A33:C33"/>
    <mergeCell ref="A34:C34"/>
    <mergeCell ref="A10:A15"/>
    <mergeCell ref="B10:B15"/>
    <mergeCell ref="C10:C15"/>
    <mergeCell ref="AD10:AG13"/>
    <mergeCell ref="D11:D15"/>
    <mergeCell ref="E11:E15"/>
    <mergeCell ref="F11:F15"/>
    <mergeCell ref="G11:P11"/>
    <mergeCell ref="Q11:Q15"/>
    <mergeCell ref="AD14:AE14"/>
    <mergeCell ref="AF14:AG14"/>
    <mergeCell ref="M13:N14"/>
    <mergeCell ref="O13:P14"/>
    <mergeCell ref="D10:P10"/>
    <mergeCell ref="I14:J14"/>
    <mergeCell ref="K14:L14"/>
    <mergeCell ref="D3:J3"/>
    <mergeCell ref="L3:P3"/>
    <mergeCell ref="D4:J4"/>
    <mergeCell ref="L4:P4"/>
    <mergeCell ref="H5:L5"/>
    <mergeCell ref="G12:H14"/>
    <mergeCell ref="D8:P8"/>
    <mergeCell ref="H6:L6"/>
    <mergeCell ref="Q10:AC10"/>
    <mergeCell ref="I12:P12"/>
    <mergeCell ref="T12:U14"/>
    <mergeCell ref="V12:AC12"/>
    <mergeCell ref="I13:L13"/>
    <mergeCell ref="V14:W14"/>
    <mergeCell ref="X14:Y14"/>
    <mergeCell ref="V13:Y13"/>
    <mergeCell ref="Z13:AA14"/>
  </mergeCells>
  <printOptions/>
  <pageMargins left="0.2362204724409449" right="0.1968503937007874" top="0.35433070866141736" bottom="0.3937007874015748" header="0.1968503937007874" footer="0.15748031496062992"/>
  <pageSetup horizontalDpi="600" verticalDpi="600" orientation="landscape" paperSize="9" scale="68" r:id="rId1"/>
  <colBreaks count="1" manualBreakCount="1">
    <brk id="16" max="65535" man="1"/>
  </colBreaks>
</worksheet>
</file>

<file path=xl/worksheets/sheet7.xml><?xml version="1.0" encoding="utf-8"?>
<worksheet xmlns="http://schemas.openxmlformats.org/spreadsheetml/2006/main" xmlns:r="http://schemas.openxmlformats.org/officeDocument/2006/relationships">
  <sheetPr codeName="Лист5"/>
  <dimension ref="A1:Z52"/>
  <sheetViews>
    <sheetView showZeros="0" zoomScaleSheetLayoutView="100" zoomScalePageLayoutView="0" workbookViewId="0" topLeftCell="A1">
      <selection activeCell="A10" sqref="A10:B10"/>
    </sheetView>
  </sheetViews>
  <sheetFormatPr defaultColWidth="9.140625" defaultRowHeight="15"/>
  <cols>
    <col min="1" max="1" width="26.00390625" style="36" customWidth="1"/>
    <col min="2" max="2" width="15.28125" style="36" customWidth="1"/>
    <col min="3" max="3" width="15.8515625" style="36" customWidth="1"/>
    <col min="4" max="4" width="4.421875" style="36" customWidth="1"/>
    <col min="5" max="5" width="14.28125" style="36" customWidth="1"/>
    <col min="6" max="6" width="14.8515625" style="36" customWidth="1"/>
    <col min="7" max="7" width="10.421875" style="36" customWidth="1"/>
    <col min="8" max="8" width="17.421875" style="36" customWidth="1"/>
    <col min="9" max="9" width="9.140625" style="36" customWidth="1"/>
    <col min="10" max="10" width="8.421875" style="36" bestFit="1" customWidth="1"/>
    <col min="11" max="11" width="18.140625" style="36" customWidth="1"/>
    <col min="12" max="16384" width="9.140625" style="36" customWidth="1"/>
  </cols>
  <sheetData>
    <row r="1" spans="1:26" ht="15">
      <c r="A1" s="23">
        <v>1104074</v>
      </c>
      <c r="B1" s="272" t="s">
        <v>2</v>
      </c>
      <c r="C1" s="273">
        <f>IF(Рекомендации!$K$10=0,Рекомендации!$K$6,Рекомендации!$K$10)</f>
        <v>0</v>
      </c>
      <c r="D1" s="72"/>
      <c r="E1" s="72"/>
      <c r="G1" s="222"/>
      <c r="H1" s="38"/>
      <c r="I1" s="38"/>
      <c r="J1" s="38"/>
      <c r="K1" s="38"/>
      <c r="L1" s="38"/>
      <c r="M1" s="38"/>
      <c r="N1" s="38"/>
      <c r="O1" s="38"/>
      <c r="P1" s="38"/>
      <c r="Q1" s="38"/>
      <c r="R1" s="38"/>
      <c r="S1" s="38"/>
      <c r="T1" s="38"/>
      <c r="U1" s="38"/>
      <c r="V1" s="38"/>
      <c r="W1" s="38"/>
      <c r="X1" s="38"/>
      <c r="Y1" s="38"/>
      <c r="Z1" s="38"/>
    </row>
    <row r="2" spans="1:26" ht="15.75">
      <c r="A2" s="431">
        <f>Рекомендации!C6</f>
        <v>0</v>
      </c>
      <c r="B2" s="431"/>
      <c r="C2" s="431"/>
      <c r="D2" s="431"/>
      <c r="E2" s="431"/>
      <c r="F2" s="431"/>
      <c r="G2" s="431"/>
      <c r="H2" s="431"/>
      <c r="I2" s="38"/>
      <c r="J2" s="38"/>
      <c r="K2" s="38"/>
      <c r="L2" s="38"/>
      <c r="M2" s="38"/>
      <c r="N2" s="38"/>
      <c r="O2" s="38"/>
      <c r="P2" s="38"/>
      <c r="Q2" s="38"/>
      <c r="R2" s="38"/>
      <c r="S2" s="38"/>
      <c r="T2" s="38"/>
      <c r="U2" s="38"/>
      <c r="V2" s="38"/>
      <c r="W2" s="38"/>
      <c r="X2" s="38"/>
      <c r="Y2" s="38"/>
      <c r="Z2" s="38"/>
    </row>
    <row r="3" spans="1:26" ht="14.25" customHeight="1">
      <c r="A3" s="432" t="s">
        <v>89</v>
      </c>
      <c r="B3" s="432"/>
      <c r="C3" s="432"/>
      <c r="D3" s="432"/>
      <c r="E3" s="432"/>
      <c r="F3" s="432"/>
      <c r="G3" s="432"/>
      <c r="H3" s="432"/>
      <c r="I3" s="38"/>
      <c r="J3" s="38"/>
      <c r="K3" s="38"/>
      <c r="L3" s="38"/>
      <c r="M3" s="38"/>
      <c r="N3" s="38"/>
      <c r="O3" s="38"/>
      <c r="P3" s="38"/>
      <c r="Q3" s="38"/>
      <c r="R3" s="38"/>
      <c r="S3" s="38"/>
      <c r="T3" s="38"/>
      <c r="U3" s="38"/>
      <c r="V3" s="38"/>
      <c r="W3" s="38"/>
      <c r="X3" s="38"/>
      <c r="Y3" s="38"/>
      <c r="Z3" s="38"/>
    </row>
    <row r="4" spans="1:26" ht="15.75">
      <c r="A4" s="431">
        <f>Рекомендации!C10</f>
        <v>0</v>
      </c>
      <c r="B4" s="431"/>
      <c r="C4" s="431"/>
      <c r="D4" s="431"/>
      <c r="E4" s="431"/>
      <c r="F4" s="431"/>
      <c r="G4" s="431"/>
      <c r="H4" s="431"/>
      <c r="I4" s="38"/>
      <c r="J4" s="38"/>
      <c r="K4" s="38"/>
      <c r="L4" s="38"/>
      <c r="M4" s="38"/>
      <c r="N4" s="38"/>
      <c r="O4" s="38"/>
      <c r="P4" s="38"/>
      <c r="Q4" s="38"/>
      <c r="R4" s="38"/>
      <c r="S4" s="38"/>
      <c r="T4" s="38"/>
      <c r="U4" s="38"/>
      <c r="V4" s="38"/>
      <c r="W4" s="38"/>
      <c r="X4" s="38"/>
      <c r="Y4" s="38"/>
      <c r="Z4" s="38"/>
    </row>
    <row r="5" spans="1:26" ht="14.25" customHeight="1">
      <c r="A5" s="454" t="s">
        <v>338</v>
      </c>
      <c r="B5" s="454"/>
      <c r="C5" s="454"/>
      <c r="D5" s="454"/>
      <c r="E5" s="454"/>
      <c r="F5" s="454"/>
      <c r="G5" s="454"/>
      <c r="H5" s="454"/>
      <c r="I5" s="38"/>
      <c r="J5" s="38"/>
      <c r="K5" s="38"/>
      <c r="L5" s="38"/>
      <c r="M5" s="38"/>
      <c r="N5" s="38"/>
      <c r="O5" s="38"/>
      <c r="P5" s="38"/>
      <c r="Q5" s="38"/>
      <c r="R5" s="38"/>
      <c r="S5" s="38"/>
      <c r="T5" s="38"/>
      <c r="U5" s="38"/>
      <c r="V5" s="38"/>
      <c r="W5" s="38"/>
      <c r="X5" s="38"/>
      <c r="Y5" s="38"/>
      <c r="Z5" s="38"/>
    </row>
    <row r="6" spans="1:26" ht="15.75">
      <c r="A6" s="85"/>
      <c r="B6" s="85"/>
      <c r="C6" s="221"/>
      <c r="D6" s="221"/>
      <c r="E6" s="221"/>
      <c r="F6" s="86"/>
      <c r="G6" s="86"/>
      <c r="H6" s="38"/>
      <c r="I6" s="38"/>
      <c r="J6" s="38"/>
      <c r="K6" s="38"/>
      <c r="L6" s="38"/>
      <c r="M6" s="38"/>
      <c r="N6" s="38"/>
      <c r="O6" s="38"/>
      <c r="P6" s="38"/>
      <c r="Q6" s="38"/>
      <c r="R6" s="38"/>
      <c r="S6" s="38"/>
      <c r="T6" s="38"/>
      <c r="U6" s="38"/>
      <c r="V6" s="38"/>
      <c r="W6" s="38"/>
      <c r="X6" s="38"/>
      <c r="Y6" s="38"/>
      <c r="Z6" s="38"/>
    </row>
    <row r="7" spans="1:26" ht="15" customHeight="1">
      <c r="A7" s="223"/>
      <c r="B7" s="223"/>
      <c r="C7" s="456">
        <f>IF(Рекомендации!G14="","",Рекомендации!E14&amp;Рекомендации!G14&amp;" "&amp;Рекомендации!I14&amp;" года")</f>
      </c>
      <c r="D7" s="456"/>
      <c r="E7" s="456"/>
      <c r="F7" s="456"/>
      <c r="G7" s="224"/>
      <c r="H7" s="225"/>
      <c r="I7" s="226"/>
      <c r="J7" s="215"/>
      <c r="K7" s="38"/>
      <c r="L7" s="38"/>
      <c r="M7" s="38"/>
      <c r="N7" s="38"/>
      <c r="O7" s="38"/>
      <c r="P7" s="38"/>
      <c r="Q7" s="38"/>
      <c r="R7" s="38"/>
      <c r="S7" s="38"/>
      <c r="T7" s="38"/>
      <c r="U7" s="38"/>
      <c r="V7" s="38"/>
      <c r="W7" s="38"/>
      <c r="X7" s="38"/>
      <c r="Y7" s="38"/>
      <c r="Z7" s="38"/>
    </row>
    <row r="8" spans="2:26" ht="12" customHeight="1">
      <c r="B8" s="218"/>
      <c r="C8" s="457" t="s">
        <v>318</v>
      </c>
      <c r="D8" s="457"/>
      <c r="E8" s="457"/>
      <c r="F8" s="457"/>
      <c r="G8" s="227"/>
      <c r="H8" s="227"/>
      <c r="I8" s="227"/>
      <c r="J8" s="219"/>
      <c r="K8" s="38"/>
      <c r="L8" s="38"/>
      <c r="M8" s="38"/>
      <c r="N8" s="38"/>
      <c r="O8" s="38"/>
      <c r="P8" s="38"/>
      <c r="Q8" s="38"/>
      <c r="R8" s="38"/>
      <c r="S8" s="38"/>
      <c r="T8" s="38"/>
      <c r="U8" s="38"/>
      <c r="V8" s="38"/>
      <c r="W8" s="38"/>
      <c r="X8" s="38"/>
      <c r="Y8" s="38"/>
      <c r="Z8" s="38"/>
    </row>
    <row r="9" spans="1:26" s="37" customFormat="1" ht="32.25" customHeight="1">
      <c r="A9" s="455" t="s">
        <v>489</v>
      </c>
      <c r="B9" s="455"/>
      <c r="C9" s="455"/>
      <c r="D9" s="455"/>
      <c r="E9" s="455"/>
      <c r="F9" s="455"/>
      <c r="G9" s="455"/>
      <c r="H9" s="455"/>
      <c r="I9" s="93"/>
      <c r="J9" s="93"/>
      <c r="K9" s="167">
        <f>COUNTIF($K$12:$K16,"&lt;&gt;0")</f>
        <v>0</v>
      </c>
      <c r="L9" s="93"/>
      <c r="M9" s="93"/>
      <c r="N9" s="93"/>
      <c r="O9" s="93"/>
      <c r="P9" s="93"/>
      <c r="Q9" s="93"/>
      <c r="R9" s="93"/>
      <c r="S9" s="93"/>
      <c r="T9" s="93"/>
      <c r="U9" s="93"/>
      <c r="V9" s="93"/>
      <c r="W9" s="93"/>
      <c r="X9" s="93"/>
      <c r="Y9" s="93"/>
      <c r="Z9" s="93"/>
    </row>
    <row r="10" spans="1:26" ht="33.75" customHeight="1">
      <c r="A10" s="448" t="s">
        <v>23</v>
      </c>
      <c r="B10" s="449"/>
      <c r="C10" s="416" t="s">
        <v>123</v>
      </c>
      <c r="D10" s="418"/>
      <c r="E10" s="452" t="s">
        <v>112</v>
      </c>
      <c r="F10" s="453"/>
      <c r="G10" s="452" t="s">
        <v>316</v>
      </c>
      <c r="H10" s="453"/>
      <c r="I10" s="38"/>
      <c r="J10" s="352" t="str">
        <f>IF(COUNTIF($K$12:$K16,"&lt;&gt;0")=0,"Протокол контроля","Ошибок в протоколе: "&amp;COUNTIF($K$12:$K16,"&lt;&gt;0"))</f>
        <v>Протокол контроля</v>
      </c>
      <c r="K10" s="352"/>
      <c r="L10" s="38"/>
      <c r="M10" s="38"/>
      <c r="N10" s="38"/>
      <c r="O10" s="38"/>
      <c r="P10" s="38"/>
      <c r="Q10" s="38"/>
      <c r="R10" s="38"/>
      <c r="S10" s="38"/>
      <c r="T10" s="38"/>
      <c r="U10" s="38"/>
      <c r="V10" s="38"/>
      <c r="W10" s="38"/>
      <c r="X10" s="38"/>
      <c r="Y10" s="38"/>
      <c r="Z10" s="38"/>
    </row>
    <row r="11" spans="1:26" ht="25.5">
      <c r="A11" s="448" t="s">
        <v>57</v>
      </c>
      <c r="B11" s="449"/>
      <c r="C11" s="416" t="s">
        <v>6</v>
      </c>
      <c r="D11" s="418"/>
      <c r="E11" s="452">
        <v>1</v>
      </c>
      <c r="F11" s="453">
        <v>1</v>
      </c>
      <c r="G11" s="452">
        <v>2</v>
      </c>
      <c r="H11" s="453">
        <v>2</v>
      </c>
      <c r="I11" s="38"/>
      <c r="J11" s="101" t="s">
        <v>107</v>
      </c>
      <c r="K11" s="101" t="s">
        <v>124</v>
      </c>
      <c r="L11" s="38"/>
      <c r="M11" s="38"/>
      <c r="N11" s="38"/>
      <c r="O11" s="38"/>
      <c r="P11" s="38"/>
      <c r="Q11" s="38"/>
      <c r="R11" s="38"/>
      <c r="S11" s="38"/>
      <c r="T11" s="38"/>
      <c r="U11" s="38"/>
      <c r="V11" s="38"/>
      <c r="W11" s="38"/>
      <c r="X11" s="38"/>
      <c r="Y11" s="38"/>
      <c r="Z11" s="38"/>
    </row>
    <row r="12" spans="1:26" s="17" customFormat="1" ht="41.25" customHeight="1">
      <c r="A12" s="442" t="s">
        <v>95</v>
      </c>
      <c r="B12" s="443"/>
      <c r="C12" s="416">
        <v>10</v>
      </c>
      <c r="D12" s="418"/>
      <c r="E12" s="436"/>
      <c r="F12" s="437"/>
      <c r="G12" s="436"/>
      <c r="H12" s="437"/>
      <c r="I12" s="21"/>
      <c r="J12" s="101" t="str">
        <f>"стр."&amp;C12</f>
        <v>стр.10</v>
      </c>
      <c r="K12" s="46">
        <f>IF(E12&gt;=G12,0,ROUND((E12-G12),2))</f>
        <v>0</v>
      </c>
      <c r="L12" s="21"/>
      <c r="M12" s="21"/>
      <c r="N12" s="21"/>
      <c r="O12" s="21"/>
      <c r="P12" s="21"/>
      <c r="Q12" s="21"/>
      <c r="R12" s="21"/>
      <c r="S12" s="21"/>
      <c r="T12" s="21"/>
      <c r="U12" s="21"/>
      <c r="V12" s="21"/>
      <c r="W12" s="21"/>
      <c r="X12" s="21"/>
      <c r="Y12" s="21"/>
      <c r="Z12" s="21"/>
    </row>
    <row r="13" spans="1:26" s="17" customFormat="1" ht="31.5" customHeight="1">
      <c r="A13" s="442" t="s">
        <v>96</v>
      </c>
      <c r="B13" s="443"/>
      <c r="C13" s="416">
        <v>20</v>
      </c>
      <c r="D13" s="418"/>
      <c r="E13" s="436"/>
      <c r="F13" s="437"/>
      <c r="G13" s="436"/>
      <c r="H13" s="437"/>
      <c r="I13" s="21"/>
      <c r="J13" s="101" t="str">
        <f>"стр."&amp;C13</f>
        <v>стр.20</v>
      </c>
      <c r="K13" s="46">
        <f>IF(E13&gt;=G13,0,ROUND((E13-G13),2))</f>
        <v>0</v>
      </c>
      <c r="L13" s="21"/>
      <c r="M13" s="21"/>
      <c r="N13" s="21"/>
      <c r="O13" s="21"/>
      <c r="P13" s="21"/>
      <c r="Q13" s="21"/>
      <c r="R13" s="21"/>
      <c r="S13" s="21"/>
      <c r="T13" s="21"/>
      <c r="U13" s="21"/>
      <c r="V13" s="21"/>
      <c r="W13" s="21"/>
      <c r="X13" s="21"/>
      <c r="Y13" s="21"/>
      <c r="Z13" s="21"/>
    </row>
    <row r="14" spans="1:26" s="17" customFormat="1" ht="31.5" customHeight="1">
      <c r="A14" s="450" t="s">
        <v>358</v>
      </c>
      <c r="B14" s="451"/>
      <c r="C14" s="416">
        <v>30</v>
      </c>
      <c r="D14" s="418"/>
      <c r="E14" s="436"/>
      <c r="F14" s="437"/>
      <c r="G14" s="436"/>
      <c r="H14" s="437"/>
      <c r="I14" s="107"/>
      <c r="J14" s="190" t="str">
        <f>"стр."&amp;C14</f>
        <v>стр.30</v>
      </c>
      <c r="K14" s="46">
        <f>IF(E14&gt;=G14,0,ROUND((E14-G14),2))</f>
        <v>0</v>
      </c>
      <c r="L14" s="107"/>
      <c r="M14" s="107"/>
      <c r="N14" s="107"/>
      <c r="O14" s="107"/>
      <c r="P14" s="107"/>
      <c r="Q14" s="107"/>
      <c r="R14" s="107"/>
      <c r="S14" s="107"/>
      <c r="T14" s="107"/>
      <c r="U14" s="107"/>
      <c r="V14" s="107"/>
      <c r="W14" s="107"/>
      <c r="X14" s="107"/>
      <c r="Y14" s="107"/>
      <c r="Z14" s="107"/>
    </row>
    <row r="15" spans="1:26" s="17" customFormat="1" ht="12.75">
      <c r="A15" s="442" t="s">
        <v>97</v>
      </c>
      <c r="B15" s="443"/>
      <c r="C15" s="416">
        <v>40</v>
      </c>
      <c r="D15" s="418"/>
      <c r="E15" s="436"/>
      <c r="F15" s="437"/>
      <c r="G15" s="436"/>
      <c r="H15" s="437"/>
      <c r="I15" s="21"/>
      <c r="J15" s="101" t="str">
        <f>"стр."&amp;C15</f>
        <v>стр.40</v>
      </c>
      <c r="K15" s="46">
        <f>IF(E15&gt;=G15,0,ROUND((E15-G15),2))</f>
        <v>0</v>
      </c>
      <c r="L15" s="21"/>
      <c r="M15" s="21"/>
      <c r="N15" s="21"/>
      <c r="O15" s="21"/>
      <c r="P15" s="21"/>
      <c r="Q15" s="21"/>
      <c r="R15" s="21"/>
      <c r="S15" s="21"/>
      <c r="T15" s="21"/>
      <c r="U15" s="21"/>
      <c r="V15" s="21"/>
      <c r="W15" s="21"/>
      <c r="X15" s="21"/>
      <c r="Y15" s="21"/>
      <c r="Z15" s="21"/>
    </row>
    <row r="16" spans="1:26" ht="15">
      <c r="A16" s="444" t="s">
        <v>14</v>
      </c>
      <c r="B16" s="445"/>
      <c r="C16" s="438">
        <v>100</v>
      </c>
      <c r="D16" s="439"/>
      <c r="E16" s="440">
        <f>SUM(E12:F15)</f>
        <v>0</v>
      </c>
      <c r="F16" s="441"/>
      <c r="G16" s="440">
        <f>SUM(G12:H15)</f>
        <v>0</v>
      </c>
      <c r="H16" s="441"/>
      <c r="I16" s="38"/>
      <c r="J16" s="101" t="str">
        <f>"стр."&amp;C16</f>
        <v>стр.100</v>
      </c>
      <c r="K16" s="46">
        <f>IF(E16&gt;=G16,0,ROUND((E16-G16),2))</f>
        <v>0</v>
      </c>
      <c r="L16" s="38"/>
      <c r="M16" s="38"/>
      <c r="N16" s="38"/>
      <c r="O16" s="38"/>
      <c r="P16" s="38"/>
      <c r="Q16" s="38"/>
      <c r="R16" s="38"/>
      <c r="S16" s="38"/>
      <c r="T16" s="38"/>
      <c r="U16" s="38"/>
      <c r="V16" s="38"/>
      <c r="W16" s="38"/>
      <c r="X16" s="38"/>
      <c r="Y16" s="38"/>
      <c r="Z16" s="38"/>
    </row>
    <row r="17" spans="1:26" ht="15">
      <c r="A17" s="88"/>
      <c r="B17" s="88"/>
      <c r="C17" s="41"/>
      <c r="D17" s="41"/>
      <c r="E17" s="41"/>
      <c r="F17" s="89"/>
      <c r="G17" s="89"/>
      <c r="H17" s="89"/>
      <c r="I17" s="38"/>
      <c r="J17" s="38"/>
      <c r="K17" s="38"/>
      <c r="L17" s="38"/>
      <c r="M17" s="38"/>
      <c r="N17" s="38"/>
      <c r="O17" s="38"/>
      <c r="P17" s="38"/>
      <c r="Q17" s="38"/>
      <c r="R17" s="38"/>
      <c r="S17" s="38"/>
      <c r="T17" s="38"/>
      <c r="U17" s="38"/>
      <c r="V17" s="38"/>
      <c r="W17" s="38"/>
      <c r="X17" s="38"/>
      <c r="Y17" s="38"/>
      <c r="Z17" s="38"/>
    </row>
    <row r="18" spans="1:26" ht="15">
      <c r="A18" s="39" t="s">
        <v>362</v>
      </c>
      <c r="B18" s="39"/>
      <c r="C18" s="231"/>
      <c r="D18" s="231"/>
      <c r="E18" s="435"/>
      <c r="F18" s="435"/>
      <c r="G18" s="228"/>
      <c r="H18" s="102"/>
      <c r="I18" s="38"/>
      <c r="J18" s="38"/>
      <c r="K18" s="38"/>
      <c r="L18" s="38"/>
      <c r="M18" s="38"/>
      <c r="N18" s="38"/>
      <c r="O18" s="38"/>
      <c r="P18" s="38"/>
      <c r="Q18" s="38"/>
      <c r="R18" s="38"/>
      <c r="S18" s="38"/>
      <c r="T18" s="38"/>
      <c r="U18" s="38"/>
      <c r="V18" s="38"/>
      <c r="W18" s="38"/>
      <c r="X18" s="38"/>
      <c r="Y18" s="38"/>
      <c r="Z18" s="38"/>
    </row>
    <row r="19" spans="1:26" ht="15">
      <c r="A19" s="21"/>
      <c r="B19" s="107"/>
      <c r="C19" s="218"/>
      <c r="D19" s="230"/>
      <c r="E19" s="232" t="s">
        <v>359</v>
      </c>
      <c r="F19" s="232"/>
      <c r="G19" s="233"/>
      <c r="H19" s="94" t="s">
        <v>12</v>
      </c>
      <c r="I19" s="38"/>
      <c r="J19" s="38"/>
      <c r="K19" s="38"/>
      <c r="L19" s="38"/>
      <c r="M19" s="38"/>
      <c r="N19" s="38"/>
      <c r="O19" s="38"/>
      <c r="P19" s="38"/>
      <c r="Q19" s="38"/>
      <c r="R19" s="38"/>
      <c r="S19" s="38"/>
      <c r="T19" s="38"/>
      <c r="U19" s="38"/>
      <c r="V19" s="38"/>
      <c r="W19" s="38"/>
      <c r="X19" s="38"/>
      <c r="Y19" s="38"/>
      <c r="Z19" s="38"/>
    </row>
    <row r="20" spans="1:26" ht="38.25">
      <c r="A20" s="39" t="s">
        <v>92</v>
      </c>
      <c r="B20" s="435"/>
      <c r="C20" s="435"/>
      <c r="D20" s="231"/>
      <c r="E20" s="435"/>
      <c r="F20" s="435"/>
      <c r="G20" s="228"/>
      <c r="H20" s="102"/>
      <c r="I20" s="38"/>
      <c r="J20" s="38"/>
      <c r="K20" s="38"/>
      <c r="L20" s="38"/>
      <c r="M20" s="38"/>
      <c r="N20" s="38"/>
      <c r="O20" s="38"/>
      <c r="P20" s="38"/>
      <c r="Q20" s="38"/>
      <c r="R20" s="38"/>
      <c r="S20" s="38"/>
      <c r="T20" s="38"/>
      <c r="U20" s="38"/>
      <c r="V20" s="38"/>
      <c r="W20" s="38"/>
      <c r="X20" s="38"/>
      <c r="Y20" s="38"/>
      <c r="Z20" s="38"/>
    </row>
    <row r="21" spans="1:26" ht="15">
      <c r="A21" s="21"/>
      <c r="B21" s="383" t="s">
        <v>360</v>
      </c>
      <c r="C21" s="383"/>
      <c r="D21" s="230"/>
      <c r="E21" s="232" t="s">
        <v>359</v>
      </c>
      <c r="F21" s="232"/>
      <c r="G21" s="94"/>
      <c r="H21" s="94" t="s">
        <v>12</v>
      </c>
      <c r="I21" s="38"/>
      <c r="J21" s="38"/>
      <c r="K21" s="38"/>
      <c r="L21" s="38"/>
      <c r="M21" s="38"/>
      <c r="N21" s="38"/>
      <c r="O21" s="38"/>
      <c r="P21" s="38"/>
      <c r="Q21" s="38"/>
      <c r="R21" s="38"/>
      <c r="S21" s="38"/>
      <c r="T21" s="38"/>
      <c r="U21" s="38"/>
      <c r="V21" s="38"/>
      <c r="W21" s="38"/>
      <c r="X21" s="38"/>
      <c r="Y21" s="38"/>
      <c r="Z21" s="38"/>
    </row>
    <row r="22" spans="1:26" ht="15">
      <c r="A22" s="80"/>
      <c r="B22" s="80"/>
      <c r="C22" s="235"/>
      <c r="D22" s="235"/>
      <c r="E22" s="446"/>
      <c r="F22" s="446"/>
      <c r="G22" s="229"/>
      <c r="H22" s="236"/>
      <c r="I22" s="38"/>
      <c r="J22" s="38"/>
      <c r="K22" s="38"/>
      <c r="L22" s="38"/>
      <c r="M22" s="38"/>
      <c r="N22" s="38"/>
      <c r="O22" s="38"/>
      <c r="P22" s="38"/>
      <c r="Q22" s="38"/>
      <c r="R22" s="38"/>
      <c r="S22" s="38"/>
      <c r="T22" s="38"/>
      <c r="U22" s="38"/>
      <c r="V22" s="38"/>
      <c r="W22" s="38"/>
      <c r="X22" s="38"/>
      <c r="Y22" s="38"/>
      <c r="Z22" s="38"/>
    </row>
    <row r="23" spans="1:26" ht="22.5">
      <c r="A23" s="90" t="s">
        <v>0</v>
      </c>
      <c r="B23" s="90"/>
      <c r="C23" s="234"/>
      <c r="D23" s="234"/>
      <c r="E23" s="447" t="s">
        <v>361</v>
      </c>
      <c r="F23" s="447"/>
      <c r="G23" s="94"/>
      <c r="H23" s="35" t="s">
        <v>26</v>
      </c>
      <c r="I23" s="38"/>
      <c r="J23" s="38"/>
      <c r="K23" s="38"/>
      <c r="L23" s="38"/>
      <c r="M23" s="38"/>
      <c r="N23" s="38"/>
      <c r="O23" s="38"/>
      <c r="P23" s="38"/>
      <c r="Q23" s="38"/>
      <c r="R23" s="38"/>
      <c r="S23" s="38"/>
      <c r="T23" s="38"/>
      <c r="U23" s="38"/>
      <c r="V23" s="38"/>
      <c r="W23" s="38"/>
      <c r="X23" s="38"/>
      <c r="Y23" s="38"/>
      <c r="Z23" s="38"/>
    </row>
    <row r="24" spans="1:26" ht="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sheetData>
  <sheetProtection sheet="1" objects="1" scenarios="1"/>
  <mergeCells count="42">
    <mergeCell ref="J10:K10"/>
    <mergeCell ref="E10:F10"/>
    <mergeCell ref="A2:H2"/>
    <mergeCell ref="A3:H3"/>
    <mergeCell ref="A4:H4"/>
    <mergeCell ref="A5:H5"/>
    <mergeCell ref="A9:H9"/>
    <mergeCell ref="C7:F7"/>
    <mergeCell ref="C8:F8"/>
    <mergeCell ref="C10:D10"/>
    <mergeCell ref="G10:H10"/>
    <mergeCell ref="G11:H11"/>
    <mergeCell ref="G12:H12"/>
    <mergeCell ref="G13:H13"/>
    <mergeCell ref="C14:D14"/>
    <mergeCell ref="C15:D15"/>
    <mergeCell ref="E11:F11"/>
    <mergeCell ref="E12:F12"/>
    <mergeCell ref="C13:D13"/>
    <mergeCell ref="G14:H14"/>
    <mergeCell ref="E22:F22"/>
    <mergeCell ref="E23:F23"/>
    <mergeCell ref="A10:B10"/>
    <mergeCell ref="A11:B11"/>
    <mergeCell ref="A12:B12"/>
    <mergeCell ref="A13:B13"/>
    <mergeCell ref="A14:B14"/>
    <mergeCell ref="E13:F13"/>
    <mergeCell ref="C11:D11"/>
    <mergeCell ref="C12:D12"/>
    <mergeCell ref="G15:H15"/>
    <mergeCell ref="G16:H16"/>
    <mergeCell ref="E15:F15"/>
    <mergeCell ref="E16:F16"/>
    <mergeCell ref="A15:B15"/>
    <mergeCell ref="A16:B16"/>
    <mergeCell ref="B20:C20"/>
    <mergeCell ref="E14:F14"/>
    <mergeCell ref="B21:C21"/>
    <mergeCell ref="C16:D16"/>
    <mergeCell ref="E18:F18"/>
    <mergeCell ref="E20:F20"/>
  </mergeCells>
  <dataValidations count="1">
    <dataValidation errorStyle="information" allowBlank="1" prompt="месяц (можно воспользоваться выпадающим списком)" errorTitle="ВНИМАНИЕ!" error="Для ввода месяца можно воспользоваться выпадающим списком." sqref="C6:E6"/>
  </dataValidations>
  <printOptions horizontalCentered="1" verticalCentered="1"/>
  <pageMargins left="0.2362204724409449" right="0.15748031496062992" top="0.35433070866141736" bottom="0.3937007874015748" header="0.1968503937007874" footer="0.15748031496062992"/>
  <pageSetup firstPageNumber="59" useFirstPageNumber="1"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sheetPr codeName="Лист15"/>
  <dimension ref="A1:A364"/>
  <sheetViews>
    <sheetView zoomScalePageLayoutView="0" workbookViewId="0" topLeftCell="A1">
      <selection activeCell="A1" sqref="A1"/>
    </sheetView>
  </sheetViews>
  <sheetFormatPr defaultColWidth="8.00390625" defaultRowHeight="15"/>
  <cols>
    <col min="1" max="1" width="83.7109375" style="0" customWidth="1"/>
  </cols>
  <sheetData>
    <row r="1" ht="15">
      <c r="A1" s="279"/>
    </row>
    <row r="2" ht="15">
      <c r="A2" s="279"/>
    </row>
    <row r="3" ht="15">
      <c r="A3" s="279"/>
    </row>
    <row r="4" ht="15">
      <c r="A4" s="279"/>
    </row>
    <row r="5" ht="15">
      <c r="A5" s="279"/>
    </row>
    <row r="6" ht="15">
      <c r="A6" s="279"/>
    </row>
    <row r="7" ht="15">
      <c r="A7" s="279"/>
    </row>
    <row r="8" ht="15">
      <c r="A8" s="279"/>
    </row>
    <row r="9" ht="15">
      <c r="A9" s="279"/>
    </row>
    <row r="10" ht="15">
      <c r="A10" s="279"/>
    </row>
    <row r="11" ht="15">
      <c r="A11" s="279"/>
    </row>
    <row r="12" ht="15">
      <c r="A12" s="279"/>
    </row>
    <row r="13" ht="15">
      <c r="A13" s="279"/>
    </row>
    <row r="14" ht="15">
      <c r="A14" s="279"/>
    </row>
    <row r="15" ht="15">
      <c r="A15" s="279"/>
    </row>
    <row r="16" ht="15">
      <c r="A16" s="279"/>
    </row>
    <row r="17" ht="15">
      <c r="A17" s="279"/>
    </row>
    <row r="18" ht="15">
      <c r="A18" s="279"/>
    </row>
    <row r="19" ht="15">
      <c r="A19" s="279"/>
    </row>
    <row r="20" ht="15">
      <c r="A20" s="279"/>
    </row>
    <row r="21" ht="15">
      <c r="A21" s="279"/>
    </row>
    <row r="22" ht="15">
      <c r="A22" s="279"/>
    </row>
    <row r="23" ht="15">
      <c r="A23" s="279"/>
    </row>
    <row r="24" ht="15">
      <c r="A24" s="279"/>
    </row>
    <row r="25" ht="15">
      <c r="A25" s="279"/>
    </row>
    <row r="26" ht="15">
      <c r="A26" s="279"/>
    </row>
    <row r="27" ht="15">
      <c r="A27" s="279"/>
    </row>
    <row r="28" ht="15">
      <c r="A28" s="279"/>
    </row>
    <row r="29" ht="15">
      <c r="A29" s="279"/>
    </row>
    <row r="30" ht="15">
      <c r="A30" s="279"/>
    </row>
    <row r="31" ht="15">
      <c r="A31" s="279"/>
    </row>
    <row r="32" ht="15">
      <c r="A32" s="279"/>
    </row>
    <row r="33" ht="15">
      <c r="A33" s="279"/>
    </row>
    <row r="34" ht="15">
      <c r="A34" s="279"/>
    </row>
    <row r="35" ht="15">
      <c r="A35" s="279"/>
    </row>
    <row r="36" ht="15">
      <c r="A36" s="279"/>
    </row>
    <row r="37" ht="15">
      <c r="A37" s="279"/>
    </row>
    <row r="38" ht="15">
      <c r="A38" s="279"/>
    </row>
    <row r="39" ht="15">
      <c r="A39" s="279"/>
    </row>
    <row r="40" ht="15">
      <c r="A40" s="279"/>
    </row>
    <row r="41" ht="15">
      <c r="A41" s="279"/>
    </row>
    <row r="42" ht="15">
      <c r="A42" s="279"/>
    </row>
    <row r="43" ht="15">
      <c r="A43" s="279"/>
    </row>
    <row r="44" ht="15">
      <c r="A44" s="279"/>
    </row>
    <row r="45" ht="15">
      <c r="A45" s="279"/>
    </row>
    <row r="46" ht="15">
      <c r="A46" s="279"/>
    </row>
    <row r="47" ht="15">
      <c r="A47" s="279"/>
    </row>
    <row r="48" ht="15">
      <c r="A48" s="279"/>
    </row>
    <row r="49" ht="15">
      <c r="A49" s="279"/>
    </row>
    <row r="50" ht="15">
      <c r="A50" s="279"/>
    </row>
    <row r="51" ht="15">
      <c r="A51" s="279"/>
    </row>
    <row r="52" ht="15">
      <c r="A52" s="279"/>
    </row>
    <row r="53" ht="15">
      <c r="A53" s="279"/>
    </row>
    <row r="54" ht="15">
      <c r="A54" s="279"/>
    </row>
    <row r="55" ht="15">
      <c r="A55" s="279"/>
    </row>
    <row r="56" ht="15">
      <c r="A56" s="279"/>
    </row>
    <row r="57" ht="15">
      <c r="A57" s="279"/>
    </row>
    <row r="58" ht="15">
      <c r="A58" s="279"/>
    </row>
    <row r="59" ht="15">
      <c r="A59" s="279"/>
    </row>
    <row r="60" ht="15">
      <c r="A60" s="279"/>
    </row>
    <row r="61" ht="15">
      <c r="A61" s="279"/>
    </row>
    <row r="62" ht="15">
      <c r="A62" s="279"/>
    </row>
    <row r="63" ht="15">
      <c r="A63" s="279"/>
    </row>
    <row r="64" ht="15">
      <c r="A64" s="279"/>
    </row>
    <row r="65" ht="15">
      <c r="A65" s="279"/>
    </row>
    <row r="66" ht="15">
      <c r="A66" s="279"/>
    </row>
    <row r="67" ht="15">
      <c r="A67" s="279"/>
    </row>
    <row r="68" ht="15">
      <c r="A68" s="279"/>
    </row>
    <row r="69" ht="15">
      <c r="A69" s="279"/>
    </row>
    <row r="70" ht="15">
      <c r="A70" s="279"/>
    </row>
    <row r="71" ht="15">
      <c r="A71" s="279"/>
    </row>
    <row r="72" ht="15">
      <c r="A72" s="279"/>
    </row>
    <row r="73" ht="15">
      <c r="A73" s="279"/>
    </row>
    <row r="74" ht="15">
      <c r="A74" s="279"/>
    </row>
    <row r="75" ht="15">
      <c r="A75" s="279"/>
    </row>
    <row r="76" ht="15">
      <c r="A76" s="279"/>
    </row>
    <row r="77" ht="15">
      <c r="A77" s="279"/>
    </row>
    <row r="78" ht="15">
      <c r="A78" s="279"/>
    </row>
    <row r="79" ht="15">
      <c r="A79" s="279"/>
    </row>
    <row r="80" ht="15">
      <c r="A80" s="279"/>
    </row>
    <row r="81" ht="15">
      <c r="A81" s="279"/>
    </row>
    <row r="82" ht="15">
      <c r="A82" s="279"/>
    </row>
    <row r="83" ht="15">
      <c r="A83" s="279"/>
    </row>
    <row r="84" ht="15">
      <c r="A84" s="279"/>
    </row>
    <row r="85" ht="15">
      <c r="A85" s="279"/>
    </row>
    <row r="86" ht="15">
      <c r="A86" s="279"/>
    </row>
    <row r="87" ht="15">
      <c r="A87" s="279"/>
    </row>
    <row r="88" ht="15">
      <c r="A88" s="279"/>
    </row>
    <row r="89" ht="15">
      <c r="A89" s="279"/>
    </row>
    <row r="90" ht="15">
      <c r="A90" s="279"/>
    </row>
    <row r="91" ht="15">
      <c r="A91" s="279"/>
    </row>
    <row r="92" ht="15">
      <c r="A92" s="279"/>
    </row>
    <row r="93" ht="15">
      <c r="A93" s="279"/>
    </row>
    <row r="94" ht="15">
      <c r="A94" s="279"/>
    </row>
    <row r="95" ht="15">
      <c r="A95" s="279"/>
    </row>
    <row r="96" ht="15">
      <c r="A96" s="279"/>
    </row>
    <row r="97" ht="15">
      <c r="A97" s="279"/>
    </row>
    <row r="98" ht="15">
      <c r="A98" s="279"/>
    </row>
    <row r="99" ht="15">
      <c r="A99" s="279"/>
    </row>
    <row r="100" ht="15">
      <c r="A100" s="279"/>
    </row>
    <row r="101" ht="15">
      <c r="A101" s="279"/>
    </row>
    <row r="102" ht="15">
      <c r="A102" s="279"/>
    </row>
    <row r="103" ht="15">
      <c r="A103" s="279"/>
    </row>
    <row r="104" ht="15">
      <c r="A104" s="279"/>
    </row>
    <row r="105" ht="15">
      <c r="A105" s="279"/>
    </row>
    <row r="106" ht="15">
      <c r="A106" s="279"/>
    </row>
    <row r="107" ht="15">
      <c r="A107" s="279"/>
    </row>
    <row r="108" ht="15">
      <c r="A108" s="279"/>
    </row>
    <row r="109" ht="15">
      <c r="A109" s="279"/>
    </row>
    <row r="110" ht="15">
      <c r="A110" s="279"/>
    </row>
    <row r="111" ht="15">
      <c r="A111" s="279"/>
    </row>
    <row r="112" ht="15">
      <c r="A112" s="279"/>
    </row>
    <row r="113" ht="15">
      <c r="A113" s="279"/>
    </row>
    <row r="114" ht="15">
      <c r="A114" s="279"/>
    </row>
    <row r="115" ht="15">
      <c r="A115" s="279"/>
    </row>
    <row r="116" ht="15">
      <c r="A116" s="279"/>
    </row>
    <row r="117" ht="15">
      <c r="A117" s="279"/>
    </row>
    <row r="118" ht="15">
      <c r="A118" s="279"/>
    </row>
    <row r="119" ht="15">
      <c r="A119" s="279"/>
    </row>
    <row r="120" ht="15">
      <c r="A120" s="279"/>
    </row>
    <row r="121" ht="15">
      <c r="A121" s="279"/>
    </row>
    <row r="122" ht="15">
      <c r="A122" s="279"/>
    </row>
    <row r="123" ht="15">
      <c r="A123" s="279"/>
    </row>
    <row r="124" ht="15">
      <c r="A124" s="279"/>
    </row>
    <row r="125" ht="15">
      <c r="A125" s="279"/>
    </row>
    <row r="126" ht="15">
      <c r="A126" s="279"/>
    </row>
    <row r="127" ht="15">
      <c r="A127" s="279"/>
    </row>
    <row r="128" ht="15">
      <c r="A128" s="279"/>
    </row>
    <row r="129" ht="15">
      <c r="A129" s="279"/>
    </row>
    <row r="130" ht="15">
      <c r="A130" s="279"/>
    </row>
    <row r="131" ht="15">
      <c r="A131" s="279"/>
    </row>
    <row r="132" ht="15">
      <c r="A132" s="279"/>
    </row>
    <row r="133" ht="15">
      <c r="A133" s="279"/>
    </row>
    <row r="134" ht="15">
      <c r="A134" s="279"/>
    </row>
    <row r="135" ht="15">
      <c r="A135" s="279"/>
    </row>
    <row r="136" ht="15">
      <c r="A136" s="279"/>
    </row>
    <row r="137" ht="15">
      <c r="A137" s="279"/>
    </row>
    <row r="138" ht="15">
      <c r="A138" s="279"/>
    </row>
    <row r="139" ht="15">
      <c r="A139" s="279"/>
    </row>
    <row r="140" ht="15">
      <c r="A140" s="279"/>
    </row>
    <row r="141" ht="15">
      <c r="A141" s="279"/>
    </row>
    <row r="142" ht="15">
      <c r="A142" s="279"/>
    </row>
    <row r="143" ht="15">
      <c r="A143" s="279"/>
    </row>
    <row r="144" ht="15">
      <c r="A144" s="279"/>
    </row>
    <row r="145" ht="15">
      <c r="A145" s="279"/>
    </row>
    <row r="146" ht="15">
      <c r="A146" s="279"/>
    </row>
    <row r="147" ht="15">
      <c r="A147" s="279"/>
    </row>
    <row r="148" ht="15">
      <c r="A148" s="279"/>
    </row>
    <row r="149" ht="15">
      <c r="A149" s="279"/>
    </row>
    <row r="150" ht="15">
      <c r="A150" s="279"/>
    </row>
    <row r="151" ht="15">
      <c r="A151" s="279"/>
    </row>
    <row r="152" ht="15">
      <c r="A152" s="279"/>
    </row>
    <row r="153" ht="15">
      <c r="A153" s="279"/>
    </row>
    <row r="154" ht="15">
      <c r="A154" s="279"/>
    </row>
    <row r="155" ht="15">
      <c r="A155" s="279"/>
    </row>
    <row r="156" ht="15">
      <c r="A156" s="279"/>
    </row>
    <row r="157" ht="15">
      <c r="A157" s="279"/>
    </row>
    <row r="158" ht="15">
      <c r="A158" s="279"/>
    </row>
    <row r="159" ht="15">
      <c r="A159" s="279"/>
    </row>
    <row r="160" ht="15">
      <c r="A160" s="279"/>
    </row>
    <row r="161" ht="15">
      <c r="A161" s="279"/>
    </row>
    <row r="162" ht="15">
      <c r="A162" s="279"/>
    </row>
    <row r="163" ht="15">
      <c r="A163" s="279"/>
    </row>
    <row r="164" ht="15">
      <c r="A164" s="279"/>
    </row>
    <row r="165" ht="15">
      <c r="A165" s="279"/>
    </row>
    <row r="166" ht="15">
      <c r="A166" s="279"/>
    </row>
    <row r="167" ht="15">
      <c r="A167" s="279"/>
    </row>
    <row r="168" ht="15">
      <c r="A168" s="279"/>
    </row>
    <row r="169" ht="15">
      <c r="A169" s="279"/>
    </row>
    <row r="170" ht="15">
      <c r="A170" s="279"/>
    </row>
    <row r="171" ht="15">
      <c r="A171" s="279"/>
    </row>
    <row r="172" ht="15">
      <c r="A172" s="279"/>
    </row>
    <row r="173" ht="15">
      <c r="A173" s="279"/>
    </row>
    <row r="174" ht="15">
      <c r="A174" s="279"/>
    </row>
    <row r="175" ht="15">
      <c r="A175" s="279"/>
    </row>
    <row r="176" ht="15">
      <c r="A176" s="279"/>
    </row>
    <row r="177" ht="15">
      <c r="A177" s="279"/>
    </row>
    <row r="178" ht="15">
      <c r="A178" s="279"/>
    </row>
    <row r="179" ht="15">
      <c r="A179" s="279"/>
    </row>
    <row r="180" ht="15">
      <c r="A180" s="279"/>
    </row>
    <row r="181" ht="15">
      <c r="A181" s="279"/>
    </row>
    <row r="182" ht="15">
      <c r="A182" s="279"/>
    </row>
    <row r="183" ht="15">
      <c r="A183" s="279"/>
    </row>
    <row r="184" ht="15">
      <c r="A184" s="279"/>
    </row>
    <row r="185" ht="15">
      <c r="A185" s="279"/>
    </row>
    <row r="186" ht="15">
      <c r="A186" s="279"/>
    </row>
    <row r="187" ht="15">
      <c r="A187" s="279"/>
    </row>
    <row r="188" ht="15">
      <c r="A188" s="279"/>
    </row>
    <row r="189" ht="15">
      <c r="A189" s="279"/>
    </row>
    <row r="190" ht="15">
      <c r="A190" s="279"/>
    </row>
    <row r="191" ht="15">
      <c r="A191" s="279"/>
    </row>
    <row r="192" ht="15">
      <c r="A192" s="279"/>
    </row>
    <row r="193" ht="15">
      <c r="A193" s="279"/>
    </row>
    <row r="194" ht="15">
      <c r="A194" s="279"/>
    </row>
    <row r="195" ht="15">
      <c r="A195" s="279"/>
    </row>
    <row r="196" ht="15">
      <c r="A196" s="279"/>
    </row>
    <row r="197" ht="15">
      <c r="A197" s="279"/>
    </row>
    <row r="198" ht="15">
      <c r="A198" s="279"/>
    </row>
    <row r="199" ht="15">
      <c r="A199" s="279"/>
    </row>
    <row r="200" ht="15">
      <c r="A200" s="279"/>
    </row>
    <row r="201" ht="15">
      <c r="A201" s="279"/>
    </row>
    <row r="202" ht="15">
      <c r="A202" s="279"/>
    </row>
    <row r="203" ht="15">
      <c r="A203" s="279"/>
    </row>
    <row r="204" ht="15">
      <c r="A204" s="279"/>
    </row>
    <row r="205" ht="15">
      <c r="A205" s="279"/>
    </row>
    <row r="206" ht="15">
      <c r="A206" s="279"/>
    </row>
    <row r="207" ht="15">
      <c r="A207" s="279"/>
    </row>
    <row r="208" ht="15">
      <c r="A208" s="279"/>
    </row>
    <row r="209" ht="15">
      <c r="A209" s="279"/>
    </row>
    <row r="210" ht="15">
      <c r="A210" s="279"/>
    </row>
    <row r="211" ht="15">
      <c r="A211" s="279"/>
    </row>
    <row r="212" ht="15">
      <c r="A212" s="279"/>
    </row>
    <row r="213" ht="15">
      <c r="A213" s="279"/>
    </row>
    <row r="214" ht="15">
      <c r="A214" s="279"/>
    </row>
    <row r="215" ht="15">
      <c r="A215" s="279"/>
    </row>
    <row r="216" ht="15">
      <c r="A216" s="279"/>
    </row>
    <row r="217" ht="15">
      <c r="A217" s="279"/>
    </row>
    <row r="218" ht="15">
      <c r="A218" s="279"/>
    </row>
    <row r="219" ht="15">
      <c r="A219" s="279"/>
    </row>
    <row r="220" ht="15">
      <c r="A220" s="279"/>
    </row>
    <row r="221" ht="15">
      <c r="A221" s="279"/>
    </row>
    <row r="222" ht="15">
      <c r="A222" s="279"/>
    </row>
    <row r="223" ht="15">
      <c r="A223" s="279"/>
    </row>
    <row r="224" ht="15">
      <c r="A224" s="279"/>
    </row>
    <row r="225" ht="15">
      <c r="A225" s="279"/>
    </row>
    <row r="226" ht="15">
      <c r="A226" s="279"/>
    </row>
    <row r="227" ht="15">
      <c r="A227" s="279"/>
    </row>
    <row r="228" ht="15">
      <c r="A228" s="279"/>
    </row>
    <row r="229" ht="15">
      <c r="A229" s="279"/>
    </row>
    <row r="230" ht="15">
      <c r="A230" s="279"/>
    </row>
    <row r="231" ht="15">
      <c r="A231" s="279"/>
    </row>
    <row r="232" ht="15">
      <c r="A232" s="279"/>
    </row>
    <row r="233" ht="15">
      <c r="A233" s="279"/>
    </row>
    <row r="234" ht="15">
      <c r="A234" s="279"/>
    </row>
    <row r="235" ht="15">
      <c r="A235" s="279"/>
    </row>
    <row r="236" ht="15">
      <c r="A236" s="279"/>
    </row>
    <row r="237" ht="15">
      <c r="A237" s="279"/>
    </row>
    <row r="238" ht="15">
      <c r="A238" s="279"/>
    </row>
    <row r="239" ht="15">
      <c r="A239" s="279"/>
    </row>
    <row r="240" ht="15">
      <c r="A240" s="279"/>
    </row>
    <row r="241" ht="15">
      <c r="A241" s="279"/>
    </row>
    <row r="242" ht="15">
      <c r="A242" s="279"/>
    </row>
    <row r="243" ht="15">
      <c r="A243" s="279"/>
    </row>
    <row r="244" ht="15">
      <c r="A244" s="279"/>
    </row>
    <row r="245" ht="15">
      <c r="A245" s="279"/>
    </row>
    <row r="246" ht="15">
      <c r="A246" s="279"/>
    </row>
    <row r="247" ht="15">
      <c r="A247" s="279"/>
    </row>
    <row r="248" ht="15">
      <c r="A248" s="279"/>
    </row>
    <row r="249" ht="15">
      <c r="A249" s="279"/>
    </row>
    <row r="250" ht="15">
      <c r="A250" s="279"/>
    </row>
    <row r="251" ht="15">
      <c r="A251" s="279"/>
    </row>
    <row r="252" ht="15">
      <c r="A252" s="279"/>
    </row>
    <row r="253" ht="15">
      <c r="A253" s="279"/>
    </row>
    <row r="254" ht="15">
      <c r="A254" s="279"/>
    </row>
    <row r="255" ht="15">
      <c r="A255" s="279"/>
    </row>
    <row r="256" ht="15">
      <c r="A256" s="279"/>
    </row>
    <row r="257" ht="15">
      <c r="A257" s="279"/>
    </row>
    <row r="258" ht="15">
      <c r="A258" s="279"/>
    </row>
    <row r="259" ht="15">
      <c r="A259" s="279"/>
    </row>
    <row r="260" ht="15">
      <c r="A260" s="279"/>
    </row>
    <row r="261" ht="15">
      <c r="A261" s="279"/>
    </row>
    <row r="262" ht="15">
      <c r="A262" s="279"/>
    </row>
    <row r="263" ht="15">
      <c r="A263" s="279"/>
    </row>
    <row r="264" ht="15">
      <c r="A264" s="279"/>
    </row>
    <row r="265" ht="15">
      <c r="A265" s="279"/>
    </row>
    <row r="266" ht="15">
      <c r="A266" s="279"/>
    </row>
    <row r="267" ht="15">
      <c r="A267" s="279"/>
    </row>
    <row r="268" ht="15">
      <c r="A268" s="279"/>
    </row>
    <row r="269" ht="15">
      <c r="A269" s="279"/>
    </row>
    <row r="270" ht="15">
      <c r="A270" s="279"/>
    </row>
    <row r="271" ht="15">
      <c r="A271" s="279"/>
    </row>
    <row r="272" ht="15">
      <c r="A272" s="279"/>
    </row>
    <row r="273" ht="15">
      <c r="A273" s="279"/>
    </row>
    <row r="274" ht="15">
      <c r="A274" s="279"/>
    </row>
    <row r="275" ht="15">
      <c r="A275" s="279"/>
    </row>
    <row r="276" ht="15">
      <c r="A276" s="279"/>
    </row>
    <row r="277" ht="15">
      <c r="A277" s="279"/>
    </row>
    <row r="278" ht="15">
      <c r="A278" s="279"/>
    </row>
    <row r="279" ht="15">
      <c r="A279" s="279"/>
    </row>
    <row r="280" ht="15">
      <c r="A280" s="279"/>
    </row>
    <row r="281" ht="15">
      <c r="A281" s="279"/>
    </row>
    <row r="282" ht="15">
      <c r="A282" s="279"/>
    </row>
    <row r="283" ht="15">
      <c r="A283" s="279"/>
    </row>
    <row r="284" ht="15">
      <c r="A284" s="279"/>
    </row>
    <row r="285" ht="15">
      <c r="A285" s="279"/>
    </row>
    <row r="286" ht="15">
      <c r="A286" s="279"/>
    </row>
    <row r="287" ht="15">
      <c r="A287" s="279"/>
    </row>
    <row r="288" ht="15">
      <c r="A288" s="279"/>
    </row>
    <row r="289" ht="15">
      <c r="A289" s="279"/>
    </row>
    <row r="290" ht="15">
      <c r="A290" s="279"/>
    </row>
    <row r="291" ht="15">
      <c r="A291" s="279"/>
    </row>
    <row r="292" ht="15">
      <c r="A292" s="279"/>
    </row>
    <row r="293" ht="15">
      <c r="A293" s="279"/>
    </row>
    <row r="294" ht="15">
      <c r="A294" s="279"/>
    </row>
    <row r="295" ht="15">
      <c r="A295" s="279"/>
    </row>
    <row r="296" ht="15">
      <c r="A296" s="279"/>
    </row>
    <row r="297" ht="15">
      <c r="A297" s="279"/>
    </row>
    <row r="298" ht="15">
      <c r="A298" s="279"/>
    </row>
    <row r="299" ht="15">
      <c r="A299" s="279"/>
    </row>
    <row r="300" ht="15">
      <c r="A300" s="279"/>
    </row>
    <row r="301" ht="15">
      <c r="A301" s="279"/>
    </row>
    <row r="302" ht="15">
      <c r="A302" s="279"/>
    </row>
    <row r="303" ht="15">
      <c r="A303" s="279"/>
    </row>
    <row r="304" ht="15">
      <c r="A304" s="279"/>
    </row>
    <row r="305" ht="15">
      <c r="A305" s="279"/>
    </row>
    <row r="306" ht="15">
      <c r="A306" s="279"/>
    </row>
    <row r="307" ht="15">
      <c r="A307" s="279"/>
    </row>
    <row r="308" ht="15">
      <c r="A308" s="279"/>
    </row>
    <row r="309" ht="15">
      <c r="A309" s="279"/>
    </row>
    <row r="310" ht="15">
      <c r="A310" s="279"/>
    </row>
    <row r="311" ht="15">
      <c r="A311" s="279"/>
    </row>
    <row r="312" ht="15">
      <c r="A312" s="279"/>
    </row>
    <row r="313" ht="15">
      <c r="A313" s="279"/>
    </row>
    <row r="314" ht="15">
      <c r="A314" s="279"/>
    </row>
    <row r="315" ht="15">
      <c r="A315" s="279"/>
    </row>
    <row r="316" ht="15">
      <c r="A316" s="279"/>
    </row>
    <row r="317" ht="15">
      <c r="A317" s="279"/>
    </row>
    <row r="318" ht="15">
      <c r="A318" s="279"/>
    </row>
    <row r="319" ht="15">
      <c r="A319" s="279"/>
    </row>
    <row r="320" ht="15">
      <c r="A320" s="279"/>
    </row>
    <row r="321" ht="15">
      <c r="A321" s="279"/>
    </row>
    <row r="322" ht="15">
      <c r="A322" s="279"/>
    </row>
    <row r="323" ht="15">
      <c r="A323" s="279"/>
    </row>
    <row r="324" ht="15">
      <c r="A324" s="279"/>
    </row>
    <row r="325" ht="15">
      <c r="A325" s="279"/>
    </row>
    <row r="326" ht="15">
      <c r="A326" s="279"/>
    </row>
    <row r="327" ht="15">
      <c r="A327" s="279"/>
    </row>
    <row r="328" ht="15">
      <c r="A328" s="279"/>
    </row>
    <row r="329" ht="15">
      <c r="A329" s="279"/>
    </row>
    <row r="330" ht="15">
      <c r="A330" s="279"/>
    </row>
    <row r="331" ht="15">
      <c r="A331" s="279"/>
    </row>
    <row r="332" ht="15">
      <c r="A332" s="279"/>
    </row>
    <row r="333" ht="15">
      <c r="A333" s="279"/>
    </row>
    <row r="334" ht="15">
      <c r="A334" s="279"/>
    </row>
    <row r="335" ht="15">
      <c r="A335" s="279"/>
    </row>
    <row r="336" ht="15">
      <c r="A336" s="279"/>
    </row>
    <row r="337" ht="15">
      <c r="A337" s="279"/>
    </row>
    <row r="338" ht="15">
      <c r="A338" s="279"/>
    </row>
    <row r="339" ht="15">
      <c r="A339" s="279"/>
    </row>
    <row r="340" ht="15">
      <c r="A340" s="279"/>
    </row>
    <row r="341" ht="15">
      <c r="A341" s="279"/>
    </row>
    <row r="342" ht="15">
      <c r="A342" s="279"/>
    </row>
    <row r="343" ht="15">
      <c r="A343" s="279"/>
    </row>
    <row r="344" ht="15">
      <c r="A344" s="279"/>
    </row>
    <row r="345" ht="15">
      <c r="A345" s="279"/>
    </row>
    <row r="346" ht="15">
      <c r="A346" s="279"/>
    </row>
    <row r="347" ht="15">
      <c r="A347" s="279"/>
    </row>
    <row r="348" ht="15">
      <c r="A348" s="279"/>
    </row>
    <row r="349" ht="15">
      <c r="A349" s="279"/>
    </row>
    <row r="350" ht="15">
      <c r="A350" s="279"/>
    </row>
    <row r="351" ht="15">
      <c r="A351" s="279"/>
    </row>
    <row r="352" ht="15">
      <c r="A352" s="279"/>
    </row>
    <row r="353" ht="15">
      <c r="A353" s="279"/>
    </row>
    <row r="354" ht="15">
      <c r="A354" s="279"/>
    </row>
    <row r="355" ht="15">
      <c r="A355" s="279"/>
    </row>
    <row r="356" ht="15">
      <c r="A356" s="279"/>
    </row>
    <row r="357" ht="15">
      <c r="A357" s="279"/>
    </row>
    <row r="358" ht="15">
      <c r="A358" s="279"/>
    </row>
    <row r="359" ht="15">
      <c r="A359" s="279"/>
    </row>
    <row r="360" ht="15">
      <c r="A360" s="279"/>
    </row>
    <row r="361" ht="15">
      <c r="A361" s="279"/>
    </row>
    <row r="362" ht="15">
      <c r="A362" s="279"/>
    </row>
    <row r="363" ht="15">
      <c r="A363" s="279"/>
    </row>
    <row r="364" ht="15">
      <c r="A364" s="279"/>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27">
    <pageSetUpPr fitToPage="1"/>
  </sheetPr>
  <dimension ref="A1:CC7"/>
  <sheetViews>
    <sheetView zoomScaleSheetLayoutView="100"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P4" sqref="P4"/>
    </sheetView>
  </sheetViews>
  <sheetFormatPr defaultColWidth="9.140625" defaultRowHeight="15"/>
  <cols>
    <col min="1" max="1" width="8.8515625" style="5" customWidth="1"/>
    <col min="2" max="2" width="17.7109375" style="5" bestFit="1" customWidth="1"/>
    <col min="3" max="3" width="15.140625" style="5" bestFit="1" customWidth="1"/>
    <col min="4" max="4" width="9.28125" style="6" bestFit="1" customWidth="1"/>
    <col min="5" max="5" width="3.28125" style="7" customWidth="1"/>
    <col min="6" max="10" width="3.00390625" style="7" customWidth="1"/>
    <col min="11" max="11" width="4.00390625" style="7" customWidth="1"/>
    <col min="12" max="81" width="4.00390625" style="267" customWidth="1"/>
    <col min="82" max="16384" width="9.140625" style="7" customWidth="1"/>
  </cols>
  <sheetData>
    <row r="1" spans="1:81" s="4" customFormat="1" ht="51.75" customHeight="1">
      <c r="A1" s="1" t="s">
        <v>27</v>
      </c>
      <c r="B1" s="1" t="s">
        <v>28</v>
      </c>
      <c r="C1" s="1" t="s">
        <v>29</v>
      </c>
      <c r="D1" s="2" t="s">
        <v>43</v>
      </c>
      <c r="E1" s="458" t="s">
        <v>30</v>
      </c>
      <c r="F1" s="458"/>
      <c r="G1" s="458" t="s">
        <v>31</v>
      </c>
      <c r="H1" s="458"/>
      <c r="I1" s="458" t="s">
        <v>32</v>
      </c>
      <c r="J1" s="458"/>
      <c r="K1" s="3" t="s">
        <v>33</v>
      </c>
      <c r="L1" s="261" t="s">
        <v>34</v>
      </c>
      <c r="M1" s="266" t="s">
        <v>35</v>
      </c>
      <c r="N1" s="266" t="s">
        <v>68</v>
      </c>
      <c r="O1" s="266" t="s">
        <v>36</v>
      </c>
      <c r="P1" s="266" t="s">
        <v>68</v>
      </c>
      <c r="Q1" s="261" t="s">
        <v>34</v>
      </c>
      <c r="R1" s="266" t="s">
        <v>35</v>
      </c>
      <c r="S1" s="266" t="s">
        <v>68</v>
      </c>
      <c r="T1" s="266" t="s">
        <v>36</v>
      </c>
      <c r="U1" s="266" t="s">
        <v>68</v>
      </c>
      <c r="V1" s="261" t="s">
        <v>34</v>
      </c>
      <c r="W1" s="266" t="s">
        <v>35</v>
      </c>
      <c r="X1" s="266" t="s">
        <v>68</v>
      </c>
      <c r="Y1" s="266" t="s">
        <v>36</v>
      </c>
      <c r="Z1" s="266" t="s">
        <v>68</v>
      </c>
      <c r="AA1" s="261" t="s">
        <v>34</v>
      </c>
      <c r="AB1" s="266" t="s">
        <v>35</v>
      </c>
      <c r="AC1" s="266" t="s">
        <v>68</v>
      </c>
      <c r="AD1" s="266" t="s">
        <v>36</v>
      </c>
      <c r="AE1" s="266" t="s">
        <v>68</v>
      </c>
      <c r="AF1" s="261" t="s">
        <v>34</v>
      </c>
      <c r="AG1" s="266" t="s">
        <v>35</v>
      </c>
      <c r="AH1" s="266" t="s">
        <v>68</v>
      </c>
      <c r="AI1" s="266" t="s">
        <v>36</v>
      </c>
      <c r="AJ1" s="266" t="s">
        <v>68</v>
      </c>
      <c r="AK1" s="261" t="s">
        <v>34</v>
      </c>
      <c r="AL1" s="266" t="s">
        <v>35</v>
      </c>
      <c r="AM1" s="266" t="s">
        <v>68</v>
      </c>
      <c r="AN1" s="266" t="s">
        <v>36</v>
      </c>
      <c r="AO1" s="266" t="s">
        <v>68</v>
      </c>
      <c r="AP1" s="261" t="s">
        <v>34</v>
      </c>
      <c r="AQ1" s="266" t="s">
        <v>35</v>
      </c>
      <c r="AR1" s="266" t="s">
        <v>68</v>
      </c>
      <c r="AS1" s="266" t="s">
        <v>36</v>
      </c>
      <c r="AT1" s="266" t="s">
        <v>68</v>
      </c>
      <c r="AU1" s="261" t="s">
        <v>34</v>
      </c>
      <c r="AV1" s="266" t="s">
        <v>35</v>
      </c>
      <c r="AW1" s="266" t="s">
        <v>68</v>
      </c>
      <c r="AX1" s="266" t="s">
        <v>36</v>
      </c>
      <c r="AY1" s="266" t="s">
        <v>68</v>
      </c>
      <c r="AZ1" s="261" t="s">
        <v>34</v>
      </c>
      <c r="BA1" s="266" t="s">
        <v>35</v>
      </c>
      <c r="BB1" s="266" t="s">
        <v>68</v>
      </c>
      <c r="BC1" s="266" t="s">
        <v>36</v>
      </c>
      <c r="BD1" s="266" t="s">
        <v>68</v>
      </c>
      <c r="BE1" s="261" t="s">
        <v>34</v>
      </c>
      <c r="BF1" s="266" t="s">
        <v>35</v>
      </c>
      <c r="BG1" s="266" t="s">
        <v>68</v>
      </c>
      <c r="BH1" s="266" t="s">
        <v>36</v>
      </c>
      <c r="BI1" s="266" t="s">
        <v>68</v>
      </c>
      <c r="BJ1" s="261" t="s">
        <v>34</v>
      </c>
      <c r="BK1" s="266" t="s">
        <v>35</v>
      </c>
      <c r="BL1" s="266" t="s">
        <v>68</v>
      </c>
      <c r="BM1" s="266" t="s">
        <v>36</v>
      </c>
      <c r="BN1" s="266" t="s">
        <v>68</v>
      </c>
      <c r="BO1" s="261" t="s">
        <v>34</v>
      </c>
      <c r="BP1" s="266" t="s">
        <v>35</v>
      </c>
      <c r="BQ1" s="266" t="s">
        <v>68</v>
      </c>
      <c r="BR1" s="266" t="s">
        <v>36</v>
      </c>
      <c r="BS1" s="266" t="s">
        <v>68</v>
      </c>
      <c r="BT1" s="261" t="s">
        <v>34</v>
      </c>
      <c r="BU1" s="266" t="s">
        <v>35</v>
      </c>
      <c r="BV1" s="266" t="s">
        <v>68</v>
      </c>
      <c r="BW1" s="266" t="s">
        <v>36</v>
      </c>
      <c r="BX1" s="266" t="s">
        <v>68</v>
      </c>
      <c r="BY1" s="261" t="s">
        <v>34</v>
      </c>
      <c r="BZ1" s="266" t="s">
        <v>35</v>
      </c>
      <c r="CA1" s="266" t="s">
        <v>68</v>
      </c>
      <c r="CB1" s="266" t="s">
        <v>36</v>
      </c>
      <c r="CC1" s="266" t="s">
        <v>68</v>
      </c>
    </row>
    <row r="2" spans="1:16" s="268" customFormat="1" ht="12">
      <c r="A2" s="162" t="s">
        <v>37</v>
      </c>
      <c r="B2" s="162" t="s">
        <v>38</v>
      </c>
      <c r="C2" s="162" t="s">
        <v>45</v>
      </c>
      <c r="D2" s="163">
        <v>7</v>
      </c>
      <c r="E2" s="99">
        <v>3</v>
      </c>
      <c r="F2" s="99">
        <v>1</v>
      </c>
      <c r="G2" s="99">
        <v>1</v>
      </c>
      <c r="H2" s="99">
        <v>1</v>
      </c>
      <c r="I2" s="99"/>
      <c r="J2" s="99"/>
      <c r="K2" s="99">
        <v>1</v>
      </c>
      <c r="L2" s="268">
        <v>1</v>
      </c>
      <c r="M2" s="268">
        <v>3</v>
      </c>
      <c r="N2" s="268">
        <v>19</v>
      </c>
      <c r="O2" s="268">
        <v>17</v>
      </c>
      <c r="P2" s="268">
        <v>45</v>
      </c>
    </row>
    <row r="3" spans="1:16" s="268" customFormat="1" ht="12">
      <c r="A3" s="162" t="s">
        <v>39</v>
      </c>
      <c r="B3" s="162" t="s">
        <v>38</v>
      </c>
      <c r="C3" s="162" t="s">
        <v>40</v>
      </c>
      <c r="D3" s="163">
        <v>7</v>
      </c>
      <c r="E3" s="99">
        <v>3</v>
      </c>
      <c r="F3" s="99">
        <v>1</v>
      </c>
      <c r="G3" s="99">
        <v>1</v>
      </c>
      <c r="H3" s="99">
        <v>1</v>
      </c>
      <c r="I3" s="99"/>
      <c r="J3" s="99"/>
      <c r="K3" s="99">
        <v>1</v>
      </c>
      <c r="L3" s="268">
        <v>2</v>
      </c>
      <c r="M3" s="268">
        <v>4</v>
      </c>
      <c r="N3" s="268">
        <v>15</v>
      </c>
      <c r="O3" s="268">
        <v>41</v>
      </c>
      <c r="P3" s="268">
        <v>242</v>
      </c>
    </row>
    <row r="4" spans="1:16" s="268" customFormat="1" ht="12">
      <c r="A4" s="162" t="s">
        <v>110</v>
      </c>
      <c r="B4" s="162" t="s">
        <v>315</v>
      </c>
      <c r="C4" s="162" t="s">
        <v>315</v>
      </c>
      <c r="D4" s="163">
        <v>7</v>
      </c>
      <c r="E4" s="99">
        <v>3</v>
      </c>
      <c r="F4" s="99">
        <v>1</v>
      </c>
      <c r="G4" s="99">
        <v>1</v>
      </c>
      <c r="H4" s="99">
        <v>1</v>
      </c>
      <c r="I4" s="99"/>
      <c r="J4" s="99"/>
      <c r="K4" s="99">
        <v>1</v>
      </c>
      <c r="L4" s="268">
        <v>2</v>
      </c>
      <c r="M4" s="268">
        <v>4</v>
      </c>
      <c r="N4" s="268">
        <v>15</v>
      </c>
      <c r="O4" s="268">
        <v>33</v>
      </c>
      <c r="P4" s="268">
        <v>108</v>
      </c>
    </row>
    <row r="5" spans="1:21" s="268" customFormat="1" ht="12">
      <c r="A5" s="162" t="s">
        <v>44</v>
      </c>
      <c r="B5" s="162" t="s">
        <v>38</v>
      </c>
      <c r="C5" s="162" t="s">
        <v>15</v>
      </c>
      <c r="D5" s="163">
        <v>7</v>
      </c>
      <c r="E5" s="99">
        <v>3</v>
      </c>
      <c r="F5" s="99">
        <v>1</v>
      </c>
      <c r="G5" s="99">
        <v>1</v>
      </c>
      <c r="H5" s="99">
        <v>1</v>
      </c>
      <c r="I5" s="99"/>
      <c r="J5" s="99"/>
      <c r="K5" s="99">
        <v>2</v>
      </c>
      <c r="L5" s="268">
        <v>1</v>
      </c>
      <c r="M5" s="268">
        <v>5</v>
      </c>
      <c r="N5" s="268">
        <v>12</v>
      </c>
      <c r="O5" s="268">
        <v>5</v>
      </c>
      <c r="P5" s="268">
        <v>15</v>
      </c>
      <c r="Q5" s="268">
        <v>1</v>
      </c>
      <c r="R5" s="268">
        <v>7</v>
      </c>
      <c r="S5" s="268">
        <v>12</v>
      </c>
      <c r="T5" s="268">
        <v>7</v>
      </c>
      <c r="U5" s="268">
        <v>15</v>
      </c>
    </row>
    <row r="7" ht="12">
      <c r="A7" s="7"/>
    </row>
  </sheetData>
  <sheetProtection sheet="1" objects="1" scenarios="1"/>
  <mergeCells count="3">
    <mergeCell ref="E1:F1"/>
    <mergeCell ref="I1:J1"/>
    <mergeCell ref="G1:H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Евлампьев Александр Владимирович</dc:creator>
  <cp:keywords/>
  <dc:description/>
  <cp:lastModifiedBy>Степанова Наталья Александровна</cp:lastModifiedBy>
  <cp:lastPrinted>2022-06-14T11:47:26Z</cp:lastPrinted>
  <dcterms:created xsi:type="dcterms:W3CDTF">2008-01-29T08:22:53Z</dcterms:created>
  <dcterms:modified xsi:type="dcterms:W3CDTF">2024-04-24T09:27:43Z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